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usptogov.sharepoint.com/sites/MSTde04c/Shared Documents/General/zzz - DO NOT MODIFY (Final Versions)/Final Spreadsheets/"/>
    </mc:Choice>
  </mc:AlternateContent>
  <xr:revisionPtr revIDLastSave="15" documentId="8_{A65E13AA-AC23-4834-921E-093CC41E3CA8}" xr6:coauthVersionLast="47" xr6:coauthVersionMax="47" xr10:uidLastSave="{21339B23-E3FC-45FF-9673-E66E638EE664}"/>
  <bookViews>
    <workbookView xWindow="0" yWindow="0" windowWidth="23040" windowHeight="11220" activeTab="1" xr2:uid="{DC570886-4A15-40E5-96AF-91222CE231EB}"/>
  </bookViews>
  <sheets>
    <sheet name="Data for Bar Graph (# days)" sheetId="3" r:id="rId1"/>
    <sheet name="Bar Graph (# years)" sheetId="4" r:id="rId2"/>
  </sheets>
  <definedNames>
    <definedName name="_xlnm._FilterDatabase" localSheetId="1" hidden="1">'Bar Graph (# years)'!$A$2:$K$2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1" i="3" l="1"/>
  <c r="J31" i="4" s="1"/>
  <c r="V32" i="3"/>
  <c r="J32" i="4" s="1"/>
  <c r="V33" i="3"/>
  <c r="J33" i="4" s="1"/>
  <c r="V34" i="3"/>
  <c r="J34" i="4" s="1"/>
  <c r="V35" i="3"/>
  <c r="J35" i="4" s="1"/>
  <c r="V36" i="3"/>
  <c r="J36" i="4" s="1"/>
  <c r="V37" i="3"/>
  <c r="V38" i="3"/>
  <c r="J37" i="4" s="1"/>
  <c r="V39" i="3"/>
  <c r="J38" i="4" s="1"/>
  <c r="V30" i="3"/>
  <c r="D32" i="3"/>
  <c r="B32" i="4" s="1"/>
  <c r="D33" i="3"/>
  <c r="B33" i="4" s="1"/>
  <c r="D34" i="3"/>
  <c r="B34" i="4" s="1"/>
  <c r="D35" i="3"/>
  <c r="B35" i="4" s="1"/>
  <c r="D36" i="3"/>
  <c r="B36" i="4" s="1"/>
  <c r="D37" i="3"/>
  <c r="D38" i="3"/>
  <c r="B37" i="4" s="1"/>
  <c r="D39" i="3"/>
  <c r="B38" i="4" s="1"/>
  <c r="D31" i="3"/>
  <c r="B31" i="4" s="1"/>
  <c r="K12" i="3"/>
  <c r="K13" i="3"/>
  <c r="K14" i="3"/>
  <c r="K15" i="3"/>
  <c r="K16" i="3"/>
  <c r="K17" i="3"/>
  <c r="K18" i="3"/>
  <c r="K19" i="3"/>
  <c r="K20" i="3"/>
  <c r="K21" i="3"/>
  <c r="K22" i="3"/>
  <c r="K23" i="3"/>
  <c r="K24" i="3"/>
  <c r="K25" i="3"/>
  <c r="K26" i="3"/>
  <c r="K27" i="3"/>
  <c r="K28" i="3"/>
  <c r="K29" i="3"/>
  <c r="D30" i="3" l="1"/>
  <c r="I20" i="4"/>
  <c r="I21" i="4"/>
  <c r="I8" i="4"/>
  <c r="I22" i="4"/>
  <c r="I23" i="4"/>
  <c r="I24" i="4"/>
  <c r="I25" i="4"/>
  <c r="I9" i="4"/>
  <c r="I3" i="4"/>
  <c r="I10" i="4"/>
  <c r="I4" i="4"/>
  <c r="I5" i="4"/>
  <c r="I11" i="4"/>
  <c r="I26" i="4"/>
  <c r="I6" i="4"/>
  <c r="I27" i="4"/>
  <c r="I13" i="4"/>
  <c r="I12" i="4"/>
  <c r="I14" i="4"/>
  <c r="I28" i="4"/>
  <c r="I29" i="4"/>
  <c r="I15" i="4"/>
  <c r="I16" i="4"/>
  <c r="I17" i="4"/>
  <c r="I18" i="4"/>
  <c r="I19" i="4"/>
  <c r="H20" i="4"/>
  <c r="H21" i="4"/>
  <c r="H8" i="4"/>
  <c r="H22" i="4"/>
  <c r="H23" i="4"/>
  <c r="H24" i="4"/>
  <c r="H25" i="4"/>
  <c r="H9" i="4"/>
  <c r="H3" i="4"/>
  <c r="H10" i="4"/>
  <c r="H4" i="4"/>
  <c r="H5" i="4"/>
  <c r="H11" i="4"/>
  <c r="H26" i="4"/>
  <c r="H6" i="4"/>
  <c r="H27" i="4"/>
  <c r="H13" i="4"/>
  <c r="H12" i="4"/>
  <c r="H14" i="4"/>
  <c r="H28" i="4"/>
  <c r="H29" i="4"/>
  <c r="H15" i="4"/>
  <c r="H16" i="4"/>
  <c r="H17" i="4"/>
  <c r="H18" i="4"/>
  <c r="H19" i="4"/>
  <c r="O6" i="3" l="1"/>
  <c r="O7" i="3"/>
  <c r="O8" i="3"/>
  <c r="O9" i="3"/>
  <c r="L9" i="3" s="1"/>
  <c r="Q9" i="3" s="1"/>
  <c r="O10" i="3"/>
  <c r="O11" i="3"/>
  <c r="O12" i="3"/>
  <c r="O13" i="3"/>
  <c r="L20" i="3" s="1"/>
  <c r="O14" i="3"/>
  <c r="O15" i="3"/>
  <c r="O16" i="3"/>
  <c r="O17" i="3"/>
  <c r="O18" i="3"/>
  <c r="O19" i="3"/>
  <c r="L19" i="3" s="1"/>
  <c r="Q19" i="3" s="1"/>
  <c r="M19" i="3" s="1"/>
  <c r="O20" i="3"/>
  <c r="L27" i="3" s="1"/>
  <c r="O21" i="3"/>
  <c r="O22" i="3"/>
  <c r="O23" i="3"/>
  <c r="O24" i="3"/>
  <c r="O25" i="3"/>
  <c r="L28" i="3" s="1"/>
  <c r="O26" i="3"/>
  <c r="O27" i="3"/>
  <c r="O28" i="3"/>
  <c r="O29" i="3"/>
  <c r="E3" i="4"/>
  <c r="E10" i="4"/>
  <c r="E4" i="4"/>
  <c r="E5" i="4"/>
  <c r="E11" i="4"/>
  <c r="E26" i="4"/>
  <c r="E6" i="4"/>
  <c r="E27" i="4"/>
  <c r="E13" i="4"/>
  <c r="E12" i="4"/>
  <c r="E14" i="4"/>
  <c r="E28" i="4"/>
  <c r="E29" i="4"/>
  <c r="E15" i="4"/>
  <c r="E16" i="4"/>
  <c r="E17" i="4"/>
  <c r="E18" i="4"/>
  <c r="E19" i="4"/>
  <c r="H3" i="3"/>
  <c r="H6" i="3"/>
  <c r="D8" i="4" s="1"/>
  <c r="H7" i="3"/>
  <c r="D22" i="4" s="1"/>
  <c r="H8" i="3"/>
  <c r="D23" i="4" s="1"/>
  <c r="H9" i="3"/>
  <c r="D24" i="4" s="1"/>
  <c r="H10" i="3"/>
  <c r="D25" i="4" s="1"/>
  <c r="H11" i="3"/>
  <c r="D9" i="4" s="1"/>
  <c r="H12" i="3"/>
  <c r="D3" i="4" s="1"/>
  <c r="H13" i="3"/>
  <c r="D10" i="4" s="1"/>
  <c r="H14" i="3"/>
  <c r="D4" i="4" s="1"/>
  <c r="H15" i="3"/>
  <c r="D5" i="4" s="1"/>
  <c r="H16" i="3"/>
  <c r="D11" i="4" s="1"/>
  <c r="H17" i="3"/>
  <c r="D26" i="4" s="1"/>
  <c r="H18" i="3"/>
  <c r="D6" i="4" s="1"/>
  <c r="H19" i="3"/>
  <c r="D27" i="4" s="1"/>
  <c r="H20" i="3"/>
  <c r="D13" i="4" s="1"/>
  <c r="H21" i="3"/>
  <c r="D12" i="4" s="1"/>
  <c r="H22" i="3"/>
  <c r="D14" i="4" s="1"/>
  <c r="H23" i="3"/>
  <c r="D28" i="4" s="1"/>
  <c r="H24" i="3"/>
  <c r="D29" i="4" s="1"/>
  <c r="H25" i="3"/>
  <c r="D15" i="4" s="1"/>
  <c r="H26" i="3"/>
  <c r="D16" i="4" s="1"/>
  <c r="H27" i="3"/>
  <c r="D17" i="4" s="1"/>
  <c r="H28" i="3"/>
  <c r="D18" i="4" s="1"/>
  <c r="H29" i="3"/>
  <c r="D19" i="4" s="1"/>
  <c r="F6" i="3"/>
  <c r="C8" i="4" s="1"/>
  <c r="F7" i="3"/>
  <c r="C22" i="4" s="1"/>
  <c r="F8" i="3"/>
  <c r="C23" i="4" s="1"/>
  <c r="F9" i="3"/>
  <c r="C24" i="4" s="1"/>
  <c r="F10" i="3"/>
  <c r="C25" i="4" s="1"/>
  <c r="F11" i="3"/>
  <c r="C9" i="4" s="1"/>
  <c r="F12" i="3"/>
  <c r="C3" i="4" s="1"/>
  <c r="F13" i="3"/>
  <c r="C10" i="4" s="1"/>
  <c r="F14" i="3"/>
  <c r="C4" i="4" s="1"/>
  <c r="F15" i="3"/>
  <c r="C5" i="4" s="1"/>
  <c r="F16" i="3"/>
  <c r="C11" i="4" s="1"/>
  <c r="F17" i="3"/>
  <c r="C26" i="4" s="1"/>
  <c r="F18" i="3"/>
  <c r="C6" i="4" s="1"/>
  <c r="F19" i="3"/>
  <c r="C27" i="4" s="1"/>
  <c r="F20" i="3"/>
  <c r="C13" i="4" s="1"/>
  <c r="F21" i="3"/>
  <c r="C12" i="4" s="1"/>
  <c r="F22" i="3"/>
  <c r="C14" i="4" s="1"/>
  <c r="F23" i="3"/>
  <c r="C28" i="4" s="1"/>
  <c r="F24" i="3"/>
  <c r="C29" i="4" s="1"/>
  <c r="F25" i="3"/>
  <c r="C15" i="4" s="1"/>
  <c r="F26" i="3"/>
  <c r="C16" i="4" s="1"/>
  <c r="F27" i="3"/>
  <c r="C17" i="4" s="1"/>
  <c r="F28" i="3"/>
  <c r="C18" i="4" s="1"/>
  <c r="F29" i="3"/>
  <c r="C19" i="4" s="1"/>
  <c r="D6" i="3"/>
  <c r="B8" i="4" s="1"/>
  <c r="D7" i="3"/>
  <c r="B22" i="4" s="1"/>
  <c r="D8" i="3"/>
  <c r="B23" i="4" s="1"/>
  <c r="D9" i="3"/>
  <c r="B24" i="4" s="1"/>
  <c r="D10" i="3"/>
  <c r="B25" i="4" s="1"/>
  <c r="D11" i="3"/>
  <c r="B9" i="4" s="1"/>
  <c r="D12" i="3"/>
  <c r="B3" i="4" s="1"/>
  <c r="D13" i="3"/>
  <c r="B10" i="4" s="1"/>
  <c r="D14" i="3"/>
  <c r="B4" i="4" s="1"/>
  <c r="D15" i="3"/>
  <c r="B5" i="4" s="1"/>
  <c r="D16" i="3"/>
  <c r="B11" i="4" s="1"/>
  <c r="D17" i="3"/>
  <c r="B26" i="4" s="1"/>
  <c r="D18" i="3"/>
  <c r="B6" i="4" s="1"/>
  <c r="D19" i="3"/>
  <c r="B27" i="4" s="1"/>
  <c r="D20" i="3"/>
  <c r="B13" i="4" s="1"/>
  <c r="D21" i="3"/>
  <c r="B12" i="4" s="1"/>
  <c r="D22" i="3"/>
  <c r="B14" i="4" s="1"/>
  <c r="D23" i="3"/>
  <c r="B28" i="4" s="1"/>
  <c r="D24" i="3"/>
  <c r="B29" i="4" s="1"/>
  <c r="D25" i="3"/>
  <c r="B15" i="4" s="1"/>
  <c r="D26" i="3"/>
  <c r="B16" i="4" s="1"/>
  <c r="D27" i="3"/>
  <c r="B17" i="4" s="1"/>
  <c r="D28" i="3"/>
  <c r="B18" i="4" s="1"/>
  <c r="D29" i="3"/>
  <c r="B19" i="4" s="1"/>
  <c r="M9" i="3" l="1"/>
  <c r="F24" i="4" s="1"/>
  <c r="K9" i="3"/>
  <c r="E24" i="4" s="1"/>
  <c r="R19" i="3"/>
  <c r="W19" i="3"/>
  <c r="R9" i="3"/>
  <c r="W9" i="3"/>
  <c r="Q20" i="3"/>
  <c r="M20" i="3" s="1"/>
  <c r="Q28" i="3"/>
  <c r="M28" i="3" s="1"/>
  <c r="Q27" i="3"/>
  <c r="M27" i="3" s="1"/>
  <c r="Q11" i="3"/>
  <c r="Q26" i="3"/>
  <c r="M26" i="3" s="1"/>
  <c r="L23" i="3"/>
  <c r="Q23" i="3" s="1"/>
  <c r="M23" i="3" s="1"/>
  <c r="L17" i="3"/>
  <c r="Q17" i="3" s="1"/>
  <c r="M17" i="3" s="1"/>
  <c r="L22" i="3"/>
  <c r="Q22" i="3" s="1"/>
  <c r="M22" i="3" s="1"/>
  <c r="L21" i="3"/>
  <c r="Q21" i="3" s="1"/>
  <c r="M21" i="3" s="1"/>
  <c r="L13" i="3"/>
  <c r="Q13" i="3" s="1"/>
  <c r="M13" i="3" s="1"/>
  <c r="L29" i="3"/>
  <c r="Q29" i="3" s="1"/>
  <c r="M29" i="3" s="1"/>
  <c r="L25" i="3"/>
  <c r="Q25" i="3" s="1"/>
  <c r="M25" i="3" s="1"/>
  <c r="L16" i="3"/>
  <c r="Q16" i="3" s="1"/>
  <c r="M16" i="3" s="1"/>
  <c r="L10" i="3"/>
  <c r="Q10" i="3" s="1"/>
  <c r="L7" i="3"/>
  <c r="Q7" i="3" s="1"/>
  <c r="L15" i="3"/>
  <c r="Q15" i="3" s="1"/>
  <c r="M15" i="3" s="1"/>
  <c r="L14" i="3"/>
  <c r="Q14" i="3" s="1"/>
  <c r="M14" i="3" s="1"/>
  <c r="L12" i="3"/>
  <c r="Q12" i="3" s="1"/>
  <c r="M12" i="3" s="1"/>
  <c r="L18" i="3"/>
  <c r="Q18" i="3" s="1"/>
  <c r="M18" i="3" s="1"/>
  <c r="Q6" i="3"/>
  <c r="F16" i="4"/>
  <c r="H7" i="4"/>
  <c r="D4" i="3"/>
  <c r="B20" i="4" s="1"/>
  <c r="F4" i="3"/>
  <c r="C20" i="4" s="1"/>
  <c r="H4" i="3"/>
  <c r="D20" i="4" s="1"/>
  <c r="K7" i="3" l="1"/>
  <c r="E22" i="4" s="1"/>
  <c r="M7" i="3"/>
  <c r="F22" i="4" s="1"/>
  <c r="M10" i="3"/>
  <c r="F25" i="4" s="1"/>
  <c r="K10" i="3"/>
  <c r="E25" i="4" s="1"/>
  <c r="K6" i="3"/>
  <c r="E8" i="4" s="1"/>
  <c r="M6" i="3"/>
  <c r="F8" i="4" s="1"/>
  <c r="K11" i="3"/>
  <c r="E9" i="4" s="1"/>
  <c r="M11" i="3"/>
  <c r="F9" i="4" s="1"/>
  <c r="R11" i="3"/>
  <c r="W11" i="3"/>
  <c r="R27" i="3"/>
  <c r="W27" i="3"/>
  <c r="R12" i="3"/>
  <c r="W12" i="3"/>
  <c r="K3" i="4" s="1"/>
  <c r="G3" i="4" s="1"/>
  <c r="R13" i="3"/>
  <c r="W13" i="3"/>
  <c r="R28" i="3"/>
  <c r="W28" i="3"/>
  <c r="R14" i="3"/>
  <c r="W14" i="3"/>
  <c r="R21" i="3"/>
  <c r="W21" i="3"/>
  <c r="R20" i="3"/>
  <c r="W20" i="3"/>
  <c r="R22" i="3"/>
  <c r="W22" i="3"/>
  <c r="R7" i="3"/>
  <c r="W7" i="3"/>
  <c r="K22" i="4" s="1"/>
  <c r="G22" i="4" s="1"/>
  <c r="R17" i="3"/>
  <c r="W17" i="3"/>
  <c r="R25" i="3"/>
  <c r="W25" i="3"/>
  <c r="R29" i="3"/>
  <c r="W29" i="3"/>
  <c r="R15" i="3"/>
  <c r="W15" i="3"/>
  <c r="R10" i="3"/>
  <c r="W10" i="3"/>
  <c r="K25" i="4" s="1"/>
  <c r="G25" i="4" s="1"/>
  <c r="R23" i="3"/>
  <c r="W23" i="3"/>
  <c r="K28" i="4" s="1"/>
  <c r="G28" i="4" s="1"/>
  <c r="R6" i="3"/>
  <c r="W6" i="3"/>
  <c r="K8" i="4" s="1"/>
  <c r="G8" i="4" s="1"/>
  <c r="R18" i="3"/>
  <c r="W18" i="3"/>
  <c r="K6" i="4" s="1"/>
  <c r="G6" i="4" s="1"/>
  <c r="R16" i="3"/>
  <c r="W16" i="3"/>
  <c r="R26" i="3"/>
  <c r="W26" i="3"/>
  <c r="K16" i="4" s="1"/>
  <c r="G16" i="4" s="1"/>
  <c r="F3" i="4"/>
  <c r="F6" i="4"/>
  <c r="K19" i="4"/>
  <c r="G19" i="4" s="1"/>
  <c r="F19" i="4"/>
  <c r="F27" i="4"/>
  <c r="K27" i="4"/>
  <c r="G27" i="4" s="1"/>
  <c r="F17" i="4"/>
  <c r="F13" i="4"/>
  <c r="F10" i="4"/>
  <c r="F11" i="4"/>
  <c r="F18" i="4"/>
  <c r="F14" i="4"/>
  <c r="F5" i="4"/>
  <c r="F26" i="4"/>
  <c r="F4" i="4"/>
  <c r="K4" i="4"/>
  <c r="G4" i="4" s="1"/>
  <c r="K24" i="4"/>
  <c r="G24" i="4" s="1"/>
  <c r="F28" i="4"/>
  <c r="F15" i="4"/>
  <c r="F12" i="4"/>
  <c r="O4" i="3"/>
  <c r="L4" i="3" s="1"/>
  <c r="Q4" i="3" s="1"/>
  <c r="M4" i="3" l="1"/>
  <c r="F20" i="4" s="1"/>
  <c r="K4" i="3"/>
  <c r="E20" i="4" s="1"/>
  <c r="R4" i="3"/>
  <c r="W4" i="3"/>
  <c r="K9" i="4"/>
  <c r="G9" i="4" s="1"/>
  <c r="K18" i="4"/>
  <c r="G18" i="4" s="1"/>
  <c r="K17" i="4"/>
  <c r="G17" i="4" s="1"/>
  <c r="K15" i="4"/>
  <c r="G15" i="4" s="1"/>
  <c r="K14" i="4"/>
  <c r="G14" i="4" s="1"/>
  <c r="K5" i="4"/>
  <c r="G5" i="4" s="1"/>
  <c r="K11" i="4"/>
  <c r="G11" i="4" s="1"/>
  <c r="K10" i="4"/>
  <c r="G10" i="4" s="1"/>
  <c r="K13" i="4"/>
  <c r="G13" i="4" s="1"/>
  <c r="K26" i="4"/>
  <c r="G26" i="4" s="1"/>
  <c r="K12" i="4"/>
  <c r="G12" i="4" s="1"/>
  <c r="J30" i="4" l="1"/>
  <c r="B30" i="4"/>
  <c r="K20" i="4" l="1"/>
  <c r="G20" i="4" s="1"/>
  <c r="O5" i="3"/>
  <c r="L8" i="3" s="1"/>
  <c r="L5" i="3" l="1"/>
  <c r="Q5" i="3" s="1"/>
  <c r="Q8" i="3"/>
  <c r="L24" i="3"/>
  <c r="Q24" i="3" s="1"/>
  <c r="O3" i="3"/>
  <c r="L3" i="3" s="1"/>
  <c r="W24" i="3" l="1"/>
  <c r="M24" i="3"/>
  <c r="W8" i="3"/>
  <c r="K8" i="3"/>
  <c r="E23" i="4" s="1"/>
  <c r="M8" i="3"/>
  <c r="F23" i="4" s="1"/>
  <c r="M5" i="3"/>
  <c r="F21" i="4" s="1"/>
  <c r="K5" i="3"/>
  <c r="E21" i="4" s="1"/>
  <c r="R5" i="3"/>
  <c r="W5" i="3"/>
  <c r="K21" i="4" s="1"/>
  <c r="G21" i="4" s="1"/>
  <c r="R8" i="3"/>
  <c r="R24" i="3"/>
  <c r="F29" i="4"/>
  <c r="K23" i="4" l="1"/>
  <c r="G23" i="4" s="1"/>
  <c r="K29" i="4"/>
  <c r="G29" i="4" s="1"/>
  <c r="H5" i="3"/>
  <c r="D21" i="4" s="1"/>
  <c r="F5" i="3"/>
  <c r="C21" i="4" s="1"/>
  <c r="D5" i="3"/>
  <c r="B21" i="4" s="1"/>
  <c r="D7" i="4" l="1"/>
  <c r="F3" i="3"/>
  <c r="D3" i="3"/>
  <c r="I7" i="4"/>
  <c r="C7" i="4" l="1"/>
  <c r="B7" i="4"/>
  <c r="Q3" i="3" l="1"/>
  <c r="M3" i="3" l="1"/>
  <c r="F7" i="4" s="1"/>
  <c r="K3" i="3"/>
  <c r="E7" i="4" s="1"/>
  <c r="R3" i="3"/>
  <c r="W3" i="3"/>
  <c r="K7" i="4" s="1"/>
  <c r="G7" i="4" s="1"/>
</calcChain>
</file>

<file path=xl/sharedStrings.xml><?xml version="1.0" encoding="utf-8"?>
<sst xmlns="http://schemas.openxmlformats.org/spreadsheetml/2006/main" count="114" uniqueCount="98">
  <si>
    <t>Patent Number OR Name of Exclusivity</t>
  </si>
  <si>
    <t>Earliest Filing Date of earliest patent</t>
  </si>
  <si>
    <t>Earliest non-provisional priority date (or FDA exclusivity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</si>
  <si>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</si>
  <si>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</si>
  <si>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</si>
  <si>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</si>
  <si>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Filing date </t>
    </r>
    <r>
      <rPr>
        <b/>
        <i/>
        <sz val="11"/>
        <color theme="1"/>
        <rFont val="Calibri"/>
        <family val="2"/>
        <scheme val="minor"/>
      </rPr>
      <t>to</t>
    </r>
    <r>
      <rPr>
        <sz val="11"/>
        <color theme="1"/>
        <rFont val="Calibri"/>
        <family val="2"/>
        <scheme val="minor"/>
      </rPr>
      <t xml:space="preserve"> issue date (# days)</t>
    </r>
  </si>
  <si>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</si>
  <si>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</si>
  <si>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</si>
  <si>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</si>
  <si>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</si>
  <si>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</si>
  <si>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</si>
  <si>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</si>
  <si>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</si>
  <si>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</si>
  <si>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</si>
  <si>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</si>
  <si>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</si>
  <si>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</si>
  <si>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</si>
  <si>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theme="1"/>
        <rFont val="Calibri"/>
        <family val="2"/>
        <scheme val="minor"/>
      </rPr>
      <t>OR</t>
    </r>
    <r>
      <rPr>
        <sz val="11"/>
        <color theme="1"/>
        <rFont val="Calibri"/>
        <family val="2"/>
        <scheme val="minor"/>
      </rPr>
      <t xml:space="preserve"> Name of Exclusivity</t>
    </r>
  </si>
  <si>
    <t>MM/DD/YYYY</t>
  </si>
  <si>
    <t>"=DATEDIF(B2, C2, "D")"</t>
  </si>
  <si>
    <t>"=DATEDIF(C2, E2, "D")"</t>
  </si>
  <si>
    <t>"=DATEDIF(E2, G2, "D")"</t>
  </si>
  <si>
    <t>MM/DD/YYYY OR "=DATE(YYYY, MM, DD)+(#years*365.25)"</t>
  </si>
  <si>
    <t>"=IF(J3&lt;G3, 0, IF(Q3&lt;I3, IF(Q3&lt;J3, (Q3-G3), (J3-G3)), IF(I3&lt;J3, (I3-G3), (J3-G3))))"</t>
  </si>
  <si>
    <t>MM/DD/YYYY (link to PTA/PTE-adjusted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</si>
  <si>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</si>
  <si>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</si>
  <si>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</si>
  <si>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</si>
  <si>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</si>
  <si>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</si>
  <si>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</si>
  <si>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</si>
  <si>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</si>
  <si>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</si>
  <si>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NCE</t>
  </si>
  <si>
    <t>I-500</t>
  </si>
  <si>
    <t>ODE</t>
  </si>
  <si>
    <t>ODE-49</t>
  </si>
  <si>
    <t>ODE-131</t>
  </si>
  <si>
    <t>ODE-88</t>
  </si>
  <si>
    <t>NS</t>
  </si>
  <si>
    <t>I-672</t>
  </si>
  <si>
    <t>I-706</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</si>
  <si>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</si>
  <si>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</si>
  <si>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</si>
  <si>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</si>
  <si>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</si>
  <si>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</si>
  <si>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</si>
  <si>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</si>
  <si>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</si>
  <si>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</si>
  <si>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</si>
  <si>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</si>
  <si>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</si>
  <si>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</si>
  <si>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</si>
  <si>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</si>
  <si>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</si>
  <si>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</si>
  <si>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</si>
  <si>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</si>
  <si>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</si>
  <si>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7119106 (composition)</t>
  </si>
  <si>
    <t>7465800 (compound)</t>
  </si>
  <si>
    <t>7855217 (compound)</t>
  </si>
  <si>
    <t>8288415 (compound and dosage)</t>
  </si>
  <si>
    <t>5635517 ( compound, reducing TNF-alpha)</t>
  </si>
  <si>
    <t>6555554 (composition, reducing TNF-alpha)</t>
  </si>
  <si>
    <t>6281230 (method of treatment) 
(inflammation, cancer)</t>
  </si>
  <si>
    <t>7189740 (method of treatment) 
(myelodysplastic syndrome)</t>
  </si>
  <si>
    <t>7968569 (method of treatment) 
(multiple myeloma)</t>
  </si>
  <si>
    <t>7468363 (method of treatment) 
(non-Hodgkin's lymphoma)</t>
  </si>
  <si>
    <t>8404717 (method of treatment) (anemia)</t>
  </si>
  <si>
    <t>8530498 (method of treatment) 
(multiple myeloma)</t>
  </si>
  <si>
    <t>8648095 (method of treatment) 
(multiple myeloma)</t>
  </si>
  <si>
    <t>8741929 (method of treatment) 
(mantle cell lymphoma)</t>
  </si>
  <si>
    <t>9056120 (method of treatment) 
(myelodysplastic syndrome)</t>
  </si>
  <si>
    <t>9101621 (method of treatment) 
(multiple myeloma)</t>
  </si>
  <si>
    <t>9101622 (method of treatment) 
(multiple myeloma)</t>
  </si>
  <si>
    <t>6045501 (method of delivery (REMS))</t>
  </si>
  <si>
    <t>6315720 (method of delivery (REMS))</t>
  </si>
  <si>
    <t>6561976 (method of distributing (REMS))</t>
  </si>
  <si>
    <t>6561977 (method of delivery (REMS))</t>
  </si>
  <si>
    <t>6755784 (method of delivery (REMS))</t>
  </si>
  <si>
    <t>6908432 (method of distributing (REMS))</t>
  </si>
  <si>
    <t>8204763 (method of treatment (REMS))</t>
  </si>
  <si>
    <t>8315886 (method of treatment (REMS))</t>
  </si>
  <si>
    <t>8589188 (method of distributing (REMS))</t>
  </si>
  <si>
    <t>8626531 (method/system for authorizing (REMS))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</si>
</sst>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1"/>
      <color theme="1"/>
      <name val="Calibri"/>
      <family val="2"/>
      <scheme val="minor"/>
    </font>
    <font>
      <b/>
      <sz val="11"/>
      <color theme="1"/>
      <name val="Calibri"/>
      <family val="2"/>
      <scheme val="minor"/>
    </font>
    <font>
      <sz val="11"/>
      <color theme="0"/>
      <name val="Calibri"/>
      <family val="2"/>
      <scheme val="minor"/>
    </font>
    <font>
      <b/>
      <u/>
      <sz val="11"/>
      <name val="Calibri"/>
      <family val="2"/>
      <scheme val="minor"/>
    </font>
    <font>
      <sz val="11"/>
      <name val="Calibri"/>
      <family val="2"/>
      <scheme val="minor"/>
    </font>
    <font>
      <b/>
      <u/>
      <sz val="11"/>
      <color theme="1"/>
      <name val="Calibri"/>
      <family val="2"/>
      <scheme val="minor"/>
    </font>
    <font>
      <b/>
      <i/>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name val="Calibri"/>
    </font>
    <font>
      <sz val="11"/>
      <color rgb="FF000000"/>
      <name val="Calibri"/>
      <family val="2"/>
      <scheme val="minor"/>
    </font>
    <font>
      <sz val="11"/>
      <color rgb="FFFFFFFF"/>
      <name val="Calibri"/>
      <family val="2"/>
      <scheme val="minor"/>
    </font>
  </fonts>
  <fills count="48">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rgb="FF000000"/>
      </patternFill>
    </fill>
    <fill>
      <patternFill patternType="solid">
        <fgColor rgb="FFFFD966"/>
        <bgColor rgb="FF000000"/>
      </patternFill>
    </fill>
    <fill>
      <patternFill patternType="solid">
        <fgColor rgb="FF70AD47"/>
        <bgColor rgb="FF000000"/>
      </patternFill>
    </fill>
    <fill>
      <patternFill patternType="solid">
        <fgColor rgb="FFBDD7EE"/>
        <bgColor rgb="FF000000"/>
      </patternFill>
    </fill>
    <fill>
      <patternFill patternType="solid">
        <fgColor theme="7" tint="-0.249977111117893"/>
        <bgColor indexed="64"/>
      </patternFill>
    </fill>
    <fill>
      <patternFill patternType="solid">
        <fgColor rgb="FFCC99FF"/>
        <bgColor indexed="64"/>
      </patternFill>
    </fill>
  </fills>
  <borders count="16">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medium">
        <color indexed="64"/>
      </top>
      <bottom style="medium">
        <color indexed="64"/>
      </bottom>
      <diagonal/>
    </border>
  </borders>
  <cellStyleXfs count="43">
    <xf numFmtId="0" fontId="0" fillId="0" borderId="0"/>
    <xf numFmtId="0" fontId="8" fillId="0" borderId="0" applyNumberFormat="0" applyFill="0" applyBorder="0" applyAlignment="0" applyProtection="0"/>
    <xf numFmtId="0" fontId="9" fillId="0" borderId="6" applyNumberFormat="0" applyFill="0" applyAlignment="0" applyProtection="0"/>
    <xf numFmtId="0" fontId="10" fillId="0" borderId="7" applyNumberFormat="0" applyFill="0" applyAlignment="0" applyProtection="0"/>
    <xf numFmtId="0" fontId="11" fillId="0" borderId="8" applyNumberFormat="0" applyFill="0" applyAlignment="0" applyProtection="0"/>
    <xf numFmtId="0" fontId="11" fillId="0" borderId="0" applyNumberFormat="0" applyFill="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5" fillId="14" borderId="9" applyNumberFormat="0" applyAlignment="0" applyProtection="0"/>
    <xf numFmtId="0" fontId="16" fillId="15" borderId="10" applyNumberFormat="0" applyAlignment="0" applyProtection="0"/>
    <xf numFmtId="0" fontId="17" fillId="15" borderId="9" applyNumberFormat="0" applyAlignment="0" applyProtection="0"/>
    <xf numFmtId="0" fontId="18" fillId="0" borderId="11" applyNumberFormat="0" applyFill="0" applyAlignment="0" applyProtection="0"/>
    <xf numFmtId="0" fontId="19" fillId="16" borderId="12" applyNumberFormat="0" applyAlignment="0" applyProtection="0"/>
    <xf numFmtId="0" fontId="20" fillId="0" borderId="0" applyNumberFormat="0" applyFill="0" applyBorder="0" applyAlignment="0" applyProtection="0"/>
    <xf numFmtId="0" fontId="7" fillId="17" borderId="13" applyNumberFormat="0" applyFont="0" applyAlignment="0" applyProtection="0"/>
    <xf numFmtId="0" fontId="21" fillId="0" borderId="0" applyNumberFormat="0" applyFill="0" applyBorder="0" applyAlignment="0" applyProtection="0"/>
    <xf numFmtId="0" fontId="1" fillId="0" borderId="14" applyNumberFormat="0" applyFill="0" applyAlignment="0" applyProtection="0"/>
    <xf numFmtId="0" fontId="2"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2"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2"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2"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2" fillId="34"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2"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0" fontId="22" fillId="0" borderId="0"/>
  </cellStyleXfs>
  <cellXfs count="62">
    <xf numFmtId="0" fontId="0" fillId="0" borderId="0" xfId="0"/>
    <xf numFmtId="0" fontId="0" fillId="0" borderId="0" xfId="0" applyAlignment="1">
      <alignment horizontal="center"/>
    </xf>
    <xf numFmtId="14" fontId="0" fillId="0" borderId="0" xfId="0" applyNumberFormat="1" applyAlignment="1">
      <alignment horizontal="center"/>
    </xf>
    <xf numFmtId="2" fontId="0" fillId="0" borderId="0" xfId="0" applyNumberFormat="1" applyAlignment="1">
      <alignment horizontal="center" vertical="center"/>
    </xf>
    <xf numFmtId="14" fontId="0" fillId="0" borderId="0" xfId="0" applyNumberFormat="1" applyFill="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4" fillId="7" borderId="1" xfId="0" applyFont="1" applyFill="1" applyBorder="1" applyAlignment="1">
      <alignment horizontal="center" vertical="center" wrapText="1"/>
    </xf>
    <xf numFmtId="0" fontId="2" fillId="4" borderId="0" xfId="0" applyFont="1" applyFill="1"/>
    <xf numFmtId="0" fontId="0" fillId="0" borderId="0" xfId="0" applyFill="1" applyBorder="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2" fillId="4" borderId="2"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2" fillId="4" borderId="5"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0" fontId="0" fillId="4" borderId="0" xfId="0" applyFill="1"/>
    <xf numFmtId="0" fontId="0" fillId="4" borderId="0" xfId="0" applyFill="1" applyAlignment="1">
      <alignment horizontal="center"/>
    </xf>
    <xf numFmtId="14" fontId="2" fillId="4" borderId="0" xfId="0" applyNumberFormat="1" applyFont="1" applyFill="1" applyAlignment="1">
      <alignment horizontal="center"/>
    </xf>
    <xf numFmtId="0" fontId="2" fillId="4" borderId="0" xfId="0" applyFont="1" applyFill="1" applyAlignment="1">
      <alignment horizontal="center"/>
    </xf>
    <xf numFmtId="2" fontId="2" fillId="4" borderId="0" xfId="0" applyNumberFormat="1" applyFont="1" applyFill="1" applyAlignment="1">
      <alignment horizontal="center" vertical="center"/>
    </xf>
    <xf numFmtId="2" fontId="0" fillId="4" borderId="0" xfId="0" applyNumberFormat="1" applyFill="1" applyAlignment="1">
      <alignment horizontal="center"/>
    </xf>
    <xf numFmtId="0" fontId="0" fillId="0" borderId="0" xfId="0"/>
    <xf numFmtId="14" fontId="0" fillId="0" borderId="0" xfId="0" applyNumberFormat="1"/>
    <xf numFmtId="14" fontId="0" fillId="4" borderId="0" xfId="0" applyNumberFormat="1" applyFill="1"/>
    <xf numFmtId="14" fontId="2" fillId="4" borderId="0" xfId="0" applyNumberFormat="1" applyFont="1" applyFill="1"/>
    <xf numFmtId="2" fontId="2" fillId="4" borderId="0" xfId="0" applyNumberFormat="1" applyFont="1" applyFill="1"/>
    <xf numFmtId="0" fontId="23" fillId="43" borderId="5" xfId="0" applyFont="1" applyFill="1" applyBorder="1" applyAlignment="1">
      <alignment horizontal="center" vertical="center" wrapText="1"/>
    </xf>
    <xf numFmtId="0" fontId="23" fillId="42" borderId="3" xfId="0" applyFont="1" applyFill="1" applyBorder="1" applyAlignment="1">
      <alignment horizontal="center" vertical="center" wrapText="1"/>
    </xf>
    <xf numFmtId="0" fontId="23" fillId="44" borderId="5" xfId="0" applyFont="1" applyFill="1" applyBorder="1" applyAlignment="1">
      <alignment horizontal="center" vertical="center" wrapText="1"/>
    </xf>
    <xf numFmtId="0" fontId="24" fillId="45" borderId="5" xfId="0" applyFont="1" applyFill="1" applyBorder="1" applyAlignment="1">
      <alignment horizontal="center" vertical="center" wrapText="1"/>
    </xf>
    <xf numFmtId="0" fontId="24" fillId="45" borderId="15" xfId="0" applyFont="1" applyFill="1" applyBorder="1" applyAlignment="1">
      <alignment horizontal="center" vertical="center" wrapText="1"/>
    </xf>
    <xf numFmtId="0" fontId="1" fillId="0" borderId="0" xfId="0" applyFont="1"/>
    <xf numFmtId="14" fontId="1" fillId="0" borderId="0" xfId="0" applyNumberFormat="1" applyFont="1"/>
    <xf numFmtId="2" fontId="1" fillId="0" borderId="0" xfId="0" applyNumberFormat="1" applyFont="1" applyFill="1" applyAlignment="1">
      <alignment horizontal="center" vertical="center"/>
    </xf>
    <xf numFmtId="164" fontId="2" fillId="4" borderId="0" xfId="0" applyNumberFormat="1" applyFont="1" applyFill="1" applyAlignment="1">
      <alignment horizontal="center" vertical="center"/>
    </xf>
    <xf numFmtId="0" fontId="2" fillId="46" borderId="2" xfId="0" applyFont="1" applyFill="1" applyBorder="1" applyAlignment="1">
      <alignment horizontal="center" vertical="center" wrapText="1"/>
    </xf>
    <xf numFmtId="164" fontId="0" fillId="0" borderId="0" xfId="0" applyNumberFormat="1" applyAlignment="1">
      <alignment horizontal="center" vertical="center"/>
    </xf>
    <xf numFmtId="164" fontId="0" fillId="4" borderId="0" xfId="0" applyNumberFormat="1" applyFill="1" applyAlignment="1">
      <alignment horizontal="center" vertical="center"/>
    </xf>
    <xf numFmtId="164" fontId="2" fillId="4" borderId="0" xfId="0" applyNumberFormat="1" applyFont="1" applyFill="1"/>
    <xf numFmtId="0" fontId="0" fillId="0" borderId="0" xfId="0" applyFill="1" applyAlignment="1">
      <alignment wrapText="1"/>
    </xf>
    <xf numFmtId="0" fontId="4" fillId="47" borderId="2" xfId="0" applyFont="1" applyFill="1" applyBorder="1" applyAlignment="1">
      <alignment horizontal="center" vertical="center" wrapText="1"/>
    </xf>
    <xf numFmtId="2" fontId="0" fillId="0" borderId="0" xfId="0" applyNumberFormat="1" applyFont="1" applyFill="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00000000-0005-0000-0000-00002F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99FF"/>
      <color rgb="FFFF99FF"/>
      <color rgb="FF00FFFF"/>
      <color rgb="FF666699"/>
      <color rgb="FF9900FF"/>
      <color rgb="FF0066FF"/>
      <color rgb="FF800000"/>
      <color rgb="FF339966"/>
      <color rgb="FF808000"/>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Revlimid (Lenalidomide;</a:t>
            </a:r>
            <a:r>
              <a:rPr lang="en-US" sz="1800" b="1" baseline="0">
                <a:solidFill>
                  <a:sysClr val="windowText" lastClr="000000"/>
                </a:solidFill>
              </a:rPr>
              <a:t> NDA 21880)</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1990302741914952"/>
          <c:y val="4.0140692640692643E-2"/>
          <c:w val="0.75944332228051514"/>
          <c:h val="0.86420656421162778"/>
        </c:manualLayout>
      </c:layout>
      <c:barChart>
        <c:barDir val="bar"/>
        <c:grouping val="stacked"/>
        <c:varyColors val="0"/>
        <c:ser>
          <c:idx val="0"/>
          <c:order val="0"/>
          <c:tx>
            <c:strRef>
              <c:f>'Bar Graph (# years)'!$A$1</c:f>
              <c:strCache>
                <c:ptCount val="1"/>
                <c:pt idx="0">
                  <c:v>Patent Number OR Name of Exclusivity</c:v>
                </c:pt>
              </c:strCache>
            </c:strRef>
          </c:tx>
          <c:spPr>
            <a:solidFill>
              <a:schemeClr val="accent1"/>
            </a:solidFill>
            <a:ln>
              <a:noFill/>
            </a:ln>
            <a:effectLst/>
          </c:spPr>
          <c:invertIfNegative val="0"/>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years)'!$A$3:$A$38</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extLst>
            <c:ext xmlns:c16="http://schemas.microsoft.com/office/drawing/2014/chart" uri="{C3380CC4-5D6E-409C-BE32-E72D297353CC}">
              <c16:uniqueId val="{00000000-B048-4B81-95BD-AB72E065C9F9}"/>
            </c:ext>
          </c:extLst>
        </c:ser>
        <c:ser>
          <c:idx val="1"/>
          <c:order val="1"/>
          <c:tx>
            <c:strRef>
              <c:f>'Bar Graph (# years)'!$B$1</c:f>
              <c:strCache>
                <c:ptCount val="1"/>
                <c:pt idx="0">
                  <c:v>Column1 (gap before earliest priority date)</c:v>
                </c:pt>
              </c:strCache>
            </c:strRef>
          </c:tx>
          <c:spPr>
            <a:noFill/>
            <a:ln>
              <a:noFill/>
            </a:ln>
            <a:effectLst/>
          </c:spPr>
          <c:invertIfNegative val="0"/>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years)'!$B$3:$B$38</c:f>
              <c:numCache>
                <c:formatCode>0.00</c:formatCode>
                <c:ptCount val="36"/>
                <c:pt idx="0">
                  <c:v>2.7843942505133472</c:v>
                </c:pt>
                <c:pt idx="1">
                  <c:v>8.1122518822724157</c:v>
                </c:pt>
                <c:pt idx="2">
                  <c:v>8.1122518822724157</c:v>
                </c:pt>
                <c:pt idx="3">
                  <c:v>2.7843942505133472</c:v>
                </c:pt>
                <c:pt idx="4">
                  <c:v>0</c:v>
                </c:pt>
                <c:pt idx="5">
                  <c:v>7.939767282683094E-2</c:v>
                </c:pt>
                <c:pt idx="6">
                  <c:v>7.939767282683094E-2</c:v>
                </c:pt>
                <c:pt idx="7">
                  <c:v>6.7132101300479121</c:v>
                </c:pt>
                <c:pt idx="8">
                  <c:v>6.8062970568104042</c:v>
                </c:pt>
                <c:pt idx="9">
                  <c:v>6.8062970568104042</c:v>
                </c:pt>
                <c:pt idx="10">
                  <c:v>6.7132101300479121</c:v>
                </c:pt>
                <c:pt idx="11">
                  <c:v>6.8062970568104042</c:v>
                </c:pt>
                <c:pt idx="12">
                  <c:v>6.8062970568104042</c:v>
                </c:pt>
                <c:pt idx="13">
                  <c:v>11.019849418206707</c:v>
                </c:pt>
                <c:pt idx="14">
                  <c:v>6.7132101300479121</c:v>
                </c:pt>
                <c:pt idx="15">
                  <c:v>6.8062970568104042</c:v>
                </c:pt>
                <c:pt idx="16">
                  <c:v>6.8062970568104042</c:v>
                </c:pt>
                <c:pt idx="17">
                  <c:v>2.0944558521560577</c:v>
                </c:pt>
                <c:pt idx="18">
                  <c:v>4.2491444216290208</c:v>
                </c:pt>
                <c:pt idx="19">
                  <c:v>2.0944558521560577</c:v>
                </c:pt>
                <c:pt idx="20">
                  <c:v>4.2491444216290208</c:v>
                </c:pt>
                <c:pt idx="21">
                  <c:v>4.2491444216290208</c:v>
                </c:pt>
                <c:pt idx="22">
                  <c:v>2.0944558521560577</c:v>
                </c:pt>
                <c:pt idx="23">
                  <c:v>2.0944558521560577</c:v>
                </c:pt>
                <c:pt idx="24">
                  <c:v>4.2491444216290208</c:v>
                </c:pt>
                <c:pt idx="25">
                  <c:v>2.0944558521560577</c:v>
                </c:pt>
                <c:pt idx="26">
                  <c:v>4.2491444216290208</c:v>
                </c:pt>
                <c:pt idx="27">
                  <c:v>9.4264202600958242</c:v>
                </c:pt>
                <c:pt idx="28">
                  <c:v>9.9301848049281318</c:v>
                </c:pt>
                <c:pt idx="29">
                  <c:v>9.4264202600958242</c:v>
                </c:pt>
                <c:pt idx="30">
                  <c:v>9.9301848049281318</c:v>
                </c:pt>
                <c:pt idx="31">
                  <c:v>16.865160848733744</c:v>
                </c:pt>
                <c:pt idx="32">
                  <c:v>20.583162217659137</c:v>
                </c:pt>
                <c:pt idx="33">
                  <c:v>18.56810403832991</c:v>
                </c:pt>
                <c:pt idx="34">
                  <c:v>16.865160848733744</c:v>
                </c:pt>
                <c:pt idx="35">
                  <c:v>18.56810403832991</c:v>
                </c:pt>
              </c:numCache>
            </c:numRef>
          </c:val>
          <c:extLst>
            <c:ext xmlns:c16="http://schemas.microsoft.com/office/drawing/2014/chart" uri="{C3380CC4-5D6E-409C-BE32-E72D297353CC}">
              <c16:uniqueId val="{00000001-B048-4B81-95BD-AB72E065C9F9}"/>
            </c:ext>
          </c:extLst>
        </c:ser>
        <c:ser>
          <c:idx val="2"/>
          <c:order val="2"/>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37-B048-4B81-95BD-AB72E065C9F9}"/>
                </c:ext>
              </c:extLst>
            </c:dLbl>
            <c:dLbl>
              <c:idx val="4"/>
              <c:delete val="1"/>
              <c:extLst>
                <c:ext xmlns:c15="http://schemas.microsoft.com/office/drawing/2012/chart" uri="{CE6537A1-D6FC-4f65-9D91-7224C49458BB}"/>
                <c:ext xmlns:c16="http://schemas.microsoft.com/office/drawing/2014/chart" uri="{C3380CC4-5D6E-409C-BE32-E72D297353CC}">
                  <c16:uniqueId val="{00000036-B048-4B81-95BD-AB72E065C9F9}"/>
                </c:ext>
              </c:extLst>
            </c:dLbl>
            <c:dLbl>
              <c:idx val="7"/>
              <c:delete val="1"/>
              <c:extLst>
                <c:ext xmlns:c15="http://schemas.microsoft.com/office/drawing/2012/chart" uri="{CE6537A1-D6FC-4f65-9D91-7224C49458BB}"/>
                <c:ext xmlns:c16="http://schemas.microsoft.com/office/drawing/2014/chart" uri="{C3380CC4-5D6E-409C-BE32-E72D297353CC}">
                  <c16:uniqueId val="{00000000-3CAE-4367-BD16-EB6918F8602F}"/>
                </c:ext>
              </c:extLst>
            </c:dLbl>
            <c:dLbl>
              <c:idx val="8"/>
              <c:delete val="1"/>
              <c:extLst>
                <c:ext xmlns:c15="http://schemas.microsoft.com/office/drawing/2012/chart" uri="{CE6537A1-D6FC-4f65-9D91-7224C49458BB}"/>
                <c:ext xmlns:c16="http://schemas.microsoft.com/office/drawing/2014/chart" uri="{C3380CC4-5D6E-409C-BE32-E72D297353CC}">
                  <c16:uniqueId val="{00000001-3CAE-4367-BD16-EB6918F8602F}"/>
                </c:ext>
              </c:extLst>
            </c:dLbl>
            <c:dLbl>
              <c:idx val="17"/>
              <c:delete val="1"/>
              <c:extLst>
                <c:ext xmlns:c15="http://schemas.microsoft.com/office/drawing/2012/chart" uri="{CE6537A1-D6FC-4f65-9D91-7224C49458BB}"/>
                <c:ext xmlns:c16="http://schemas.microsoft.com/office/drawing/2014/chart" uri="{C3380CC4-5D6E-409C-BE32-E72D297353CC}">
                  <c16:uniqueId val="{00000002-3CAE-4367-BD16-EB6918F8602F}"/>
                </c:ext>
              </c:extLst>
            </c:dLbl>
            <c:dLbl>
              <c:idx val="18"/>
              <c:delete val="1"/>
              <c:extLst>
                <c:ext xmlns:c15="http://schemas.microsoft.com/office/drawing/2012/chart" uri="{CE6537A1-D6FC-4f65-9D91-7224C49458BB}"/>
                <c:ext xmlns:c16="http://schemas.microsoft.com/office/drawing/2014/chart" uri="{C3380CC4-5D6E-409C-BE32-E72D297353CC}">
                  <c16:uniqueId val="{00000003-3CAE-4367-BD16-EB6918F8602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years)'!$C$3:$C$38</c:f>
              <c:numCache>
                <c:formatCode>0.00</c:formatCode>
                <c:ptCount val="36"/>
                <c:pt idx="0">
                  <c:v>3.6687200547570158</c:v>
                </c:pt>
                <c:pt idx="1">
                  <c:v>0</c:v>
                </c:pt>
                <c:pt idx="2">
                  <c:v>4.2546201232032859</c:v>
                </c:pt>
                <c:pt idx="3">
                  <c:v>10.595482546201232</c:v>
                </c:pt>
                <c:pt idx="4">
                  <c:v>0</c:v>
                </c:pt>
                <c:pt idx="5">
                  <c:v>4.476386036960986</c:v>
                </c:pt>
                <c:pt idx="6">
                  <c:v>3.6221765913757702</c:v>
                </c:pt>
                <c:pt idx="7">
                  <c:v>0</c:v>
                </c:pt>
                <c:pt idx="8">
                  <c:v>0</c:v>
                </c:pt>
                <c:pt idx="9">
                  <c:v>1.9000684462696784</c:v>
                </c:pt>
                <c:pt idx="10">
                  <c:v>7.9507186858316219</c:v>
                </c:pt>
                <c:pt idx="11">
                  <c:v>9.9000684462696782</c:v>
                </c:pt>
                <c:pt idx="12">
                  <c:v>9.0595482546201236</c:v>
                </c:pt>
                <c:pt idx="13">
                  <c:v>2.3025325119780971</c:v>
                </c:pt>
                <c:pt idx="14">
                  <c:v>9.9219712525667347</c:v>
                </c:pt>
                <c:pt idx="15">
                  <c:v>10.924024640657084</c:v>
                </c:pt>
                <c:pt idx="16">
                  <c:v>11.323750855578371</c:v>
                </c:pt>
                <c:pt idx="17">
                  <c:v>0</c:v>
                </c:pt>
                <c:pt idx="18">
                  <c:v>0</c:v>
                </c:pt>
                <c:pt idx="19">
                  <c:v>3.0800821355236141</c:v>
                </c:pt>
                <c:pt idx="20">
                  <c:v>0.92813141683778233</c:v>
                </c:pt>
                <c:pt idx="21">
                  <c:v>2.3682409308692676</c:v>
                </c:pt>
                <c:pt idx="22">
                  <c:v>5.4017796030116356</c:v>
                </c:pt>
                <c:pt idx="23">
                  <c:v>12.292950034223136</c:v>
                </c:pt>
                <c:pt idx="24">
                  <c:v>10.138261464750171</c:v>
                </c:pt>
                <c:pt idx="25">
                  <c:v>13.71937029431896</c:v>
                </c:pt>
                <c:pt idx="26">
                  <c:v>11.83025325119781</c:v>
                </c:pt>
              </c:numCache>
            </c:numRef>
          </c:val>
          <c:extLst>
            <c:ext xmlns:c16="http://schemas.microsoft.com/office/drawing/2014/chart" uri="{C3380CC4-5D6E-409C-BE32-E72D297353CC}">
              <c16:uniqueId val="{00000002-B048-4B81-95BD-AB72E065C9F9}"/>
            </c:ext>
          </c:extLst>
        </c:ser>
        <c:ser>
          <c:idx val="3"/>
          <c:order val="3"/>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11"/>
              <c:layout>
                <c:manualLayout>
                  <c:x val="-2.4328390359942367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CAE-4367-BD16-EB6918F8602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years)'!$D$3:$D$38</c:f>
              <c:numCache>
                <c:formatCode>0.00</c:formatCode>
                <c:ptCount val="36"/>
                <c:pt idx="0">
                  <c:v>3.7590691307323749</c:v>
                </c:pt>
                <c:pt idx="1">
                  <c:v>4.2847364818617386</c:v>
                </c:pt>
                <c:pt idx="2">
                  <c:v>2.0424366872005475</c:v>
                </c:pt>
                <c:pt idx="3">
                  <c:v>2.8501026694045173</c:v>
                </c:pt>
                <c:pt idx="4">
                  <c:v>0.85968514715947986</c:v>
                </c:pt>
                <c:pt idx="5">
                  <c:v>2.2067077344284738</c:v>
                </c:pt>
                <c:pt idx="6">
                  <c:v>1.3935660506502396</c:v>
                </c:pt>
                <c:pt idx="7">
                  <c:v>3.9206023271731691</c:v>
                </c:pt>
                <c:pt idx="8">
                  <c:v>8.1204654346338128</c:v>
                </c:pt>
                <c:pt idx="9">
                  <c:v>3.7097878165639973</c:v>
                </c:pt>
                <c:pt idx="10">
                  <c:v>1.998631074606434</c:v>
                </c:pt>
                <c:pt idx="11">
                  <c:v>0.42436687200547568</c:v>
                </c:pt>
                <c:pt idx="12">
                  <c:v>1.6865160848733745</c:v>
                </c:pt>
                <c:pt idx="13">
                  <c:v>4.5366187542778915</c:v>
                </c:pt>
                <c:pt idx="14">
                  <c:v>2.2587268993839835</c:v>
                </c:pt>
                <c:pt idx="15">
                  <c:v>1.3169062286105406</c:v>
                </c:pt>
                <c:pt idx="16">
                  <c:v>0.91718001368925395</c:v>
                </c:pt>
                <c:pt idx="17">
                  <c:v>1.6016427104722792</c:v>
                </c:pt>
                <c:pt idx="18">
                  <c:v>1.0568104038329911</c:v>
                </c:pt>
                <c:pt idx="19">
                  <c:v>1.6262833675564681</c:v>
                </c:pt>
                <c:pt idx="20">
                  <c:v>1.623545516769336</c:v>
                </c:pt>
                <c:pt idx="21">
                  <c:v>1.3141683778234086</c:v>
                </c:pt>
                <c:pt idx="22">
                  <c:v>1.4127310061601643</c:v>
                </c:pt>
                <c:pt idx="23">
                  <c:v>1.516769336071184</c:v>
                </c:pt>
                <c:pt idx="24">
                  <c:v>1.9383983572895278</c:v>
                </c:pt>
                <c:pt idx="25">
                  <c:v>1.5085557837097878</c:v>
                </c:pt>
                <c:pt idx="26">
                  <c:v>1.377138945927447</c:v>
                </c:pt>
              </c:numCache>
            </c:numRef>
          </c:val>
          <c:extLst>
            <c:ext xmlns:c16="http://schemas.microsoft.com/office/drawing/2014/chart" uri="{C3380CC4-5D6E-409C-BE32-E72D297353CC}">
              <c16:uniqueId val="{00000003-B048-4B81-95BD-AB72E065C9F9}"/>
            </c:ext>
          </c:extLst>
        </c:ser>
        <c:ser>
          <c:idx val="4"/>
          <c:order val="4"/>
          <c:tx>
            <c:strRef>
              <c:f>'Bar Graph (# years)'!$E$1</c:f>
              <c:strCache>
                <c:ptCount val="1"/>
                <c:pt idx="0">
                  <c:v>Prior to FDA approval</c:v>
                </c:pt>
              </c:strCache>
            </c:strRef>
          </c:tx>
          <c:spPr>
            <a:solidFill>
              <a:schemeClr val="accent4">
                <a:lumMod val="60000"/>
                <a:lumOff val="40000"/>
              </a:schemeClr>
            </a:solidFill>
            <a:ln>
              <a:noFill/>
            </a:ln>
            <a:effectLst/>
            <a:scene3d>
              <a:camera prst="orthographicFront"/>
              <a:lightRig rig="threePt" dir="t"/>
            </a:scene3d>
            <a:sp3d>
              <a:bevelT/>
            </a:sp3d>
          </c:spPr>
          <c:invertIfNegative val="0"/>
          <c:dLbls>
            <c:dLbl>
              <c:idx val="4"/>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888-40D9-A320-090B919070E4}"/>
                </c:ext>
              </c:extLst>
            </c:dLbl>
            <c:dLbl>
              <c:idx val="5"/>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048-4B81-95BD-AB72E065C9F9}"/>
                </c:ext>
              </c:extLst>
            </c:dLbl>
            <c:dLbl>
              <c:idx val="6"/>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048-4B81-95BD-AB72E065C9F9}"/>
                </c:ext>
              </c:extLst>
            </c:dLbl>
            <c:dLbl>
              <c:idx val="17"/>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CAE-4367-BD16-EB6918F8602F}"/>
                </c:ext>
              </c:extLst>
            </c:dLbl>
            <c:dLbl>
              <c:idx val="18"/>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CAE-4367-BD16-EB6918F8602F}"/>
                </c:ext>
              </c:extLst>
            </c:dLbl>
            <c:dLbl>
              <c:idx val="19"/>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CAE-4367-BD16-EB6918F8602F}"/>
                </c:ext>
              </c:extLst>
            </c:dLbl>
            <c:dLbl>
              <c:idx val="2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CAE-4367-BD16-EB6918F8602F}"/>
                </c:ext>
              </c:extLst>
            </c:dLbl>
            <c:dLbl>
              <c:idx val="2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CAE-4367-BD16-EB6918F8602F}"/>
                </c:ext>
              </c:extLst>
            </c:dLbl>
            <c:dLbl>
              <c:idx val="22"/>
              <c:layout>
                <c:manualLayout>
                  <c:x val="-2.8376844494892167E-3"/>
                  <c:y val="1.0718113612003502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CAE-4367-BD16-EB6918F8602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years)'!$E$3:$E$38</c:f>
              <c:numCache>
                <c:formatCode>0.00</c:formatCode>
                <c:ptCount val="36"/>
                <c:pt idx="0">
                  <c:v>0</c:v>
                </c:pt>
                <c:pt idx="1">
                  <c:v>0</c:v>
                </c:pt>
                <c:pt idx="2">
                  <c:v>0</c:v>
                </c:pt>
                <c:pt idx="3">
                  <c:v>0</c:v>
                </c:pt>
                <c:pt idx="4">
                  <c:v>8.5667351129363443</c:v>
                </c:pt>
                <c:pt idx="5">
                  <c:v>2.6639288158795345</c:v>
                </c:pt>
                <c:pt idx="6">
                  <c:v>4.3312799452429847</c:v>
                </c:pt>
                <c:pt idx="7">
                  <c:v>0</c:v>
                </c:pt>
                <c:pt idx="8">
                  <c:v>0</c:v>
                </c:pt>
                <c:pt idx="9">
                  <c:v>0</c:v>
                </c:pt>
                <c:pt idx="10">
                  <c:v>0</c:v>
                </c:pt>
                <c:pt idx="11">
                  <c:v>0</c:v>
                </c:pt>
                <c:pt idx="12">
                  <c:v>0</c:v>
                </c:pt>
                <c:pt idx="13">
                  <c:v>0</c:v>
                </c:pt>
                <c:pt idx="14">
                  <c:v>0</c:v>
                </c:pt>
                <c:pt idx="15">
                  <c:v>0</c:v>
                </c:pt>
                <c:pt idx="16">
                  <c:v>0</c:v>
                </c:pt>
                <c:pt idx="17">
                  <c:v>5.7303216974674882</c:v>
                </c:pt>
                <c:pt idx="18">
                  <c:v>4.1204654346338128</c:v>
                </c:pt>
                <c:pt idx="19">
                  <c:v>2.6255989048596851</c:v>
                </c:pt>
                <c:pt idx="20">
                  <c:v>2.6255989048596851</c:v>
                </c:pt>
                <c:pt idx="21">
                  <c:v>1.4948665297741273</c:v>
                </c:pt>
                <c:pt idx="22">
                  <c:v>0.51745379876796715</c:v>
                </c:pt>
                <c:pt idx="23">
                  <c:v>0</c:v>
                </c:pt>
                <c:pt idx="24">
                  <c:v>0</c:v>
                </c:pt>
                <c:pt idx="25">
                  <c:v>0</c:v>
                </c:pt>
                <c:pt idx="26">
                  <c:v>0</c:v>
                </c:pt>
              </c:numCache>
            </c:numRef>
          </c:val>
          <c:extLst>
            <c:ext xmlns:c16="http://schemas.microsoft.com/office/drawing/2014/chart" uri="{C3380CC4-5D6E-409C-BE32-E72D297353CC}">
              <c16:uniqueId val="{0000000D-B048-4B81-95BD-AB72E065C9F9}"/>
            </c:ext>
          </c:extLst>
        </c:ser>
        <c:ser>
          <c:idx val="5"/>
          <c:order val="5"/>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years)'!$F$3:$F$38</c:f>
              <c:numCache>
                <c:formatCode>0.00</c:formatCode>
                <c:ptCount val="36"/>
                <c:pt idx="0">
                  <c:v>9.8672142368240934</c:v>
                </c:pt>
                <c:pt idx="1">
                  <c:v>15.715263518138261</c:v>
                </c:pt>
                <c:pt idx="2">
                  <c:v>13.702943189596168</c:v>
                </c:pt>
                <c:pt idx="3">
                  <c:v>3.8494182067077345</c:v>
                </c:pt>
                <c:pt idx="4">
                  <c:v>10.573579739904176</c:v>
                </c:pt>
                <c:pt idx="5">
                  <c:v>10.573579739904176</c:v>
                </c:pt>
                <c:pt idx="6">
                  <c:v>10.573579739904176</c:v>
                </c:pt>
                <c:pt idx="7">
                  <c:v>16.079397672826833</c:v>
                </c:pt>
                <c:pt idx="8">
                  <c:v>11.879534565366187</c:v>
                </c:pt>
                <c:pt idx="9">
                  <c:v>14.390143737166325</c:v>
                </c:pt>
                <c:pt idx="10">
                  <c:v>10.050650239561945</c:v>
                </c:pt>
                <c:pt idx="11">
                  <c:v>9.6755646817248468</c:v>
                </c:pt>
                <c:pt idx="12">
                  <c:v>9.2539356605065031</c:v>
                </c:pt>
                <c:pt idx="13">
                  <c:v>13.160848733744011</c:v>
                </c:pt>
                <c:pt idx="14">
                  <c:v>7.8193018480492817</c:v>
                </c:pt>
                <c:pt idx="15">
                  <c:v>7.7590691307323754</c:v>
                </c:pt>
                <c:pt idx="16">
                  <c:v>7.7590691307323754</c:v>
                </c:pt>
                <c:pt idx="17">
                  <c:v>12.668035592060233</c:v>
                </c:pt>
                <c:pt idx="18">
                  <c:v>14.822724161533197</c:v>
                </c:pt>
                <c:pt idx="19">
                  <c:v>12.668035592060233</c:v>
                </c:pt>
                <c:pt idx="20">
                  <c:v>14.822724161533197</c:v>
                </c:pt>
                <c:pt idx="21">
                  <c:v>14.822724161533197</c:v>
                </c:pt>
                <c:pt idx="22">
                  <c:v>12.668035592060233</c:v>
                </c:pt>
                <c:pt idx="23">
                  <c:v>6.1902806297056809</c:v>
                </c:pt>
                <c:pt idx="24">
                  <c:v>7.9233401779603012</c:v>
                </c:pt>
                <c:pt idx="25">
                  <c:v>4.7720739219712529</c:v>
                </c:pt>
                <c:pt idx="26">
                  <c:v>6.792607802874743</c:v>
                </c:pt>
              </c:numCache>
            </c:numRef>
          </c:val>
          <c:extLst>
            <c:ext xmlns:c16="http://schemas.microsoft.com/office/drawing/2014/chart" uri="{C3380CC4-5D6E-409C-BE32-E72D297353CC}">
              <c16:uniqueId val="{0000000E-B048-4B81-95BD-AB72E065C9F9}"/>
            </c:ext>
          </c:extLst>
        </c:ser>
        <c:ser>
          <c:idx val="7"/>
          <c:order val="6"/>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2-4888-40D9-A320-090B919070E4}"/>
                </c:ext>
              </c:extLst>
            </c:dLbl>
            <c:dLbl>
              <c:idx val="1"/>
              <c:layout>
                <c:manualLayout>
                  <c:x val="1.9600637020703174E-3"/>
                  <c:y val="3.5479487893579575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B048-4B81-95BD-AB72E065C9F9}"/>
                </c:ext>
              </c:extLst>
            </c:dLbl>
            <c:dLbl>
              <c:idx val="2"/>
              <c:layout>
                <c:manualLayout>
                  <c:x val="9.5828476036104483E-3"/>
                  <c:y val="-1.9277413474441097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B048-4B81-95BD-AB72E065C9F9}"/>
                </c:ext>
              </c:extLst>
            </c:dLbl>
            <c:dLbl>
              <c:idx val="3"/>
              <c:delete val="1"/>
              <c:extLst>
                <c:ext xmlns:c15="http://schemas.microsoft.com/office/drawing/2012/chart" uri="{CE6537A1-D6FC-4f65-9D91-7224C49458BB}"/>
                <c:ext xmlns:c16="http://schemas.microsoft.com/office/drawing/2014/chart" uri="{C3380CC4-5D6E-409C-BE32-E72D297353CC}">
                  <c16:uniqueId val="{00000011-B048-4B81-95BD-AB72E065C9F9}"/>
                </c:ext>
              </c:extLst>
            </c:dLbl>
            <c:dLbl>
              <c:idx val="4"/>
              <c:delete val="1"/>
              <c:extLst>
                <c:ext xmlns:c15="http://schemas.microsoft.com/office/drawing/2012/chart" uri="{CE6537A1-D6FC-4f65-9D91-7224C49458BB}"/>
                <c:ext xmlns:c16="http://schemas.microsoft.com/office/drawing/2014/chart" uri="{C3380CC4-5D6E-409C-BE32-E72D297353CC}">
                  <c16:uniqueId val="{00000012-B048-4B81-95BD-AB72E065C9F9}"/>
                </c:ext>
              </c:extLst>
            </c:dLbl>
            <c:dLbl>
              <c:idx val="5"/>
              <c:delete val="1"/>
              <c:extLst>
                <c:ext xmlns:c15="http://schemas.microsoft.com/office/drawing/2012/chart" uri="{CE6537A1-D6FC-4f65-9D91-7224C49458BB}"/>
                <c:ext xmlns:c16="http://schemas.microsoft.com/office/drawing/2014/chart" uri="{C3380CC4-5D6E-409C-BE32-E72D297353CC}">
                  <c16:uniqueId val="{00000013-B048-4B81-95BD-AB72E065C9F9}"/>
                </c:ext>
              </c:extLst>
            </c:dLbl>
            <c:dLbl>
              <c:idx val="6"/>
              <c:delete val="1"/>
              <c:extLst>
                <c:ext xmlns:c15="http://schemas.microsoft.com/office/drawing/2012/chart" uri="{CE6537A1-D6FC-4f65-9D91-7224C49458BB}"/>
                <c:ext xmlns:c16="http://schemas.microsoft.com/office/drawing/2014/chart" uri="{C3380CC4-5D6E-409C-BE32-E72D297353CC}">
                  <c16:uniqueId val="{00000014-B048-4B81-95BD-AB72E065C9F9}"/>
                </c:ext>
              </c:extLst>
            </c:dLbl>
            <c:dLbl>
              <c:idx val="7"/>
              <c:delete val="1"/>
              <c:extLst>
                <c:ext xmlns:c15="http://schemas.microsoft.com/office/drawing/2012/chart" uri="{CE6537A1-D6FC-4f65-9D91-7224C49458BB}"/>
                <c:ext xmlns:c16="http://schemas.microsoft.com/office/drawing/2014/chart" uri="{C3380CC4-5D6E-409C-BE32-E72D297353CC}">
                  <c16:uniqueId val="{00000015-B048-4B81-95BD-AB72E065C9F9}"/>
                </c:ext>
              </c:extLst>
            </c:dLbl>
            <c:dLbl>
              <c:idx val="8"/>
              <c:layout>
                <c:manualLayout>
                  <c:x val="1.2772404938969743E-2"/>
                  <c:y val="-3.423888734165542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B048-4B81-95BD-AB72E065C9F9}"/>
                </c:ext>
              </c:extLst>
            </c:dLbl>
            <c:dLbl>
              <c:idx val="9"/>
              <c:layout>
                <c:manualLayout>
                  <c:x val="8.2492878438406737E-3"/>
                  <c:y val="-2.679528403001079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048-4B81-95BD-AB72E065C9F9}"/>
                </c:ext>
              </c:extLst>
            </c:dLbl>
            <c:dLbl>
              <c:idx val="10"/>
              <c:delete val="1"/>
              <c:extLst>
                <c:ext xmlns:c15="http://schemas.microsoft.com/office/drawing/2012/chart" uri="{CE6537A1-D6FC-4f65-9D91-7224C49458BB}"/>
                <c:ext xmlns:c16="http://schemas.microsoft.com/office/drawing/2014/chart" uri="{C3380CC4-5D6E-409C-BE32-E72D297353CC}">
                  <c16:uniqueId val="{00000018-B048-4B81-95BD-AB72E065C9F9}"/>
                </c:ext>
              </c:extLst>
            </c:dLbl>
            <c:dLbl>
              <c:idx val="11"/>
              <c:delete val="1"/>
              <c:extLst>
                <c:ext xmlns:c15="http://schemas.microsoft.com/office/drawing/2012/chart" uri="{CE6537A1-D6FC-4f65-9D91-7224C49458BB}"/>
                <c:ext xmlns:c16="http://schemas.microsoft.com/office/drawing/2014/chart" uri="{C3380CC4-5D6E-409C-BE32-E72D297353CC}">
                  <c16:uniqueId val="{00000019-B048-4B81-95BD-AB72E065C9F9}"/>
                </c:ext>
              </c:extLst>
            </c:dLbl>
            <c:dLbl>
              <c:idx val="12"/>
              <c:delete val="1"/>
              <c:extLst>
                <c:ext xmlns:c15="http://schemas.microsoft.com/office/drawing/2012/chart" uri="{CE6537A1-D6FC-4f65-9D91-7224C49458BB}"/>
                <c:ext xmlns:c16="http://schemas.microsoft.com/office/drawing/2014/chart" uri="{C3380CC4-5D6E-409C-BE32-E72D297353CC}">
                  <c16:uniqueId val="{0000001A-B048-4B81-95BD-AB72E065C9F9}"/>
                </c:ext>
              </c:extLst>
            </c:dLbl>
            <c:dLbl>
              <c:idx val="13"/>
              <c:layout>
                <c:manualLayout>
                  <c:x val="-1.3335597597695966E-3"/>
                  <c:y val="-1.735743642977103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B048-4B81-95BD-AB72E065C9F9}"/>
                </c:ext>
              </c:extLst>
            </c:dLbl>
            <c:dLbl>
              <c:idx val="14"/>
              <c:delete val="1"/>
              <c:extLst>
                <c:ext xmlns:c15="http://schemas.microsoft.com/office/drawing/2012/chart" uri="{CE6537A1-D6FC-4f65-9D91-7224C49458BB}"/>
                <c:ext xmlns:c16="http://schemas.microsoft.com/office/drawing/2014/chart" uri="{C3380CC4-5D6E-409C-BE32-E72D297353CC}">
                  <c16:uniqueId val="{0000001C-B048-4B81-95BD-AB72E065C9F9}"/>
                </c:ext>
              </c:extLst>
            </c:dLbl>
            <c:dLbl>
              <c:idx val="15"/>
              <c:delete val="1"/>
              <c:extLst>
                <c:ext xmlns:c15="http://schemas.microsoft.com/office/drawing/2012/chart" uri="{CE6537A1-D6FC-4f65-9D91-7224C49458BB}"/>
                <c:ext xmlns:c16="http://schemas.microsoft.com/office/drawing/2014/chart" uri="{C3380CC4-5D6E-409C-BE32-E72D297353CC}">
                  <c16:uniqueId val="{0000001D-B048-4B81-95BD-AB72E065C9F9}"/>
                </c:ext>
              </c:extLst>
            </c:dLbl>
            <c:dLbl>
              <c:idx val="16"/>
              <c:delete val="1"/>
              <c:extLst>
                <c:ext xmlns:c15="http://schemas.microsoft.com/office/drawing/2012/chart" uri="{CE6537A1-D6FC-4f65-9D91-7224C49458BB}"/>
                <c:ext xmlns:c16="http://schemas.microsoft.com/office/drawing/2014/chart" uri="{C3380CC4-5D6E-409C-BE32-E72D297353CC}">
                  <c16:uniqueId val="{0000001E-B048-4B81-95BD-AB72E065C9F9}"/>
                </c:ext>
              </c:extLst>
            </c:dLbl>
            <c:dLbl>
              <c:idx val="17"/>
              <c:delete val="1"/>
              <c:extLst>
                <c:ext xmlns:c15="http://schemas.microsoft.com/office/drawing/2012/chart" uri="{CE6537A1-D6FC-4f65-9D91-7224C49458BB}"/>
                <c:ext xmlns:c16="http://schemas.microsoft.com/office/drawing/2014/chart" uri="{C3380CC4-5D6E-409C-BE32-E72D297353CC}">
                  <c16:uniqueId val="{0000001F-B048-4B81-95BD-AB72E065C9F9}"/>
                </c:ext>
              </c:extLst>
            </c:dLbl>
            <c:dLbl>
              <c:idx val="18"/>
              <c:delete val="1"/>
              <c:extLst>
                <c:ext xmlns:c15="http://schemas.microsoft.com/office/drawing/2012/chart" uri="{CE6537A1-D6FC-4f65-9D91-7224C49458BB}"/>
                <c:ext xmlns:c16="http://schemas.microsoft.com/office/drawing/2014/chart" uri="{C3380CC4-5D6E-409C-BE32-E72D297353CC}">
                  <c16:uniqueId val="{00000020-B048-4B81-95BD-AB72E065C9F9}"/>
                </c:ext>
              </c:extLst>
            </c:dLbl>
            <c:dLbl>
              <c:idx val="19"/>
              <c:delete val="1"/>
              <c:extLst>
                <c:ext xmlns:c15="http://schemas.microsoft.com/office/drawing/2012/chart" uri="{CE6537A1-D6FC-4f65-9D91-7224C49458BB}"/>
                <c:ext xmlns:c16="http://schemas.microsoft.com/office/drawing/2014/chart" uri="{C3380CC4-5D6E-409C-BE32-E72D297353CC}">
                  <c16:uniqueId val="{00000021-B048-4B81-95BD-AB72E065C9F9}"/>
                </c:ext>
              </c:extLst>
            </c:dLbl>
            <c:dLbl>
              <c:idx val="20"/>
              <c:delete val="1"/>
              <c:extLst>
                <c:ext xmlns:c15="http://schemas.microsoft.com/office/drawing/2012/chart" uri="{CE6537A1-D6FC-4f65-9D91-7224C49458BB}"/>
                <c:ext xmlns:c16="http://schemas.microsoft.com/office/drawing/2014/chart" uri="{C3380CC4-5D6E-409C-BE32-E72D297353CC}">
                  <c16:uniqueId val="{00000022-B048-4B81-95BD-AB72E065C9F9}"/>
                </c:ext>
              </c:extLst>
            </c:dLbl>
            <c:dLbl>
              <c:idx val="21"/>
              <c:layout>
                <c:manualLayout>
                  <c:x val="8.880522312690483E-3"/>
                  <c:y val="-2.129360035783308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B048-4B81-95BD-AB72E065C9F9}"/>
                </c:ext>
              </c:extLst>
            </c:dLbl>
            <c:dLbl>
              <c:idx val="22"/>
              <c:delete val="1"/>
              <c:extLst>
                <c:ext xmlns:c15="http://schemas.microsoft.com/office/drawing/2012/chart" uri="{CE6537A1-D6FC-4f65-9D91-7224C49458BB}"/>
                <c:ext xmlns:c16="http://schemas.microsoft.com/office/drawing/2014/chart" uri="{C3380CC4-5D6E-409C-BE32-E72D297353CC}">
                  <c16:uniqueId val="{00000024-B048-4B81-95BD-AB72E065C9F9}"/>
                </c:ext>
              </c:extLst>
            </c:dLbl>
            <c:dLbl>
              <c:idx val="23"/>
              <c:delete val="1"/>
              <c:extLst>
                <c:ext xmlns:c15="http://schemas.microsoft.com/office/drawing/2012/chart" uri="{CE6537A1-D6FC-4f65-9D91-7224C49458BB}"/>
                <c:ext xmlns:c16="http://schemas.microsoft.com/office/drawing/2014/chart" uri="{C3380CC4-5D6E-409C-BE32-E72D297353CC}">
                  <c16:uniqueId val="{00000025-B048-4B81-95BD-AB72E065C9F9}"/>
                </c:ext>
              </c:extLst>
            </c:dLbl>
            <c:dLbl>
              <c:idx val="24"/>
              <c:layout>
                <c:manualLayout>
                  <c:x val="1.2623896398603155E-2"/>
                  <c:y val="-1.7888278434649045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B048-4B81-95BD-AB72E065C9F9}"/>
                </c:ext>
              </c:extLst>
            </c:dLbl>
            <c:dLbl>
              <c:idx val="25"/>
              <c:delete val="1"/>
              <c:extLst>
                <c:ext xmlns:c15="http://schemas.microsoft.com/office/drawing/2012/chart" uri="{CE6537A1-D6FC-4f65-9D91-7224C49458BB}"/>
                <c:ext xmlns:c16="http://schemas.microsoft.com/office/drawing/2014/chart" uri="{C3380CC4-5D6E-409C-BE32-E72D297353CC}">
                  <c16:uniqueId val="{00000027-B048-4B81-95BD-AB72E065C9F9}"/>
                </c:ext>
              </c:extLst>
            </c:dLbl>
            <c:dLbl>
              <c:idx val="26"/>
              <c:delete val="1"/>
              <c:extLst>
                <c:ext xmlns:c15="http://schemas.microsoft.com/office/drawing/2012/chart" uri="{CE6537A1-D6FC-4f65-9D91-7224C49458BB}"/>
                <c:ext xmlns:c16="http://schemas.microsoft.com/office/drawing/2014/chart" uri="{C3380CC4-5D6E-409C-BE32-E72D297353CC}">
                  <c16:uniqueId val="{00000028-B048-4B81-95BD-AB72E065C9F9}"/>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years)'!$G$3:$G$38</c:f>
              <c:numCache>
                <c:formatCode>0.00</c:formatCode>
                <c:ptCount val="36"/>
                <c:pt idx="0">
                  <c:v>0</c:v>
                </c:pt>
                <c:pt idx="1">
                  <c:v>2.64476386036961</c:v>
                </c:pt>
                <c:pt idx="2">
                  <c:v>0.22450376454483231</c:v>
                </c:pt>
                <c:pt idx="3">
                  <c:v>0</c:v>
                </c:pt>
                <c:pt idx="4">
                  <c:v>0</c:v>
                </c:pt>
                <c:pt idx="5">
                  <c:v>0</c:v>
                </c:pt>
                <c:pt idx="6">
                  <c:v>0</c:v>
                </c:pt>
                <c:pt idx="7">
                  <c:v>0</c:v>
                </c:pt>
                <c:pt idx="8">
                  <c:v>0.39698836413415467</c:v>
                </c:pt>
                <c:pt idx="9">
                  <c:v>0.39698836413415467</c:v>
                </c:pt>
                <c:pt idx="10">
                  <c:v>0</c:v>
                </c:pt>
                <c:pt idx="11">
                  <c:v>0</c:v>
                </c:pt>
                <c:pt idx="12">
                  <c:v>0</c:v>
                </c:pt>
                <c:pt idx="13">
                  <c:v>0.60232717316906226</c:v>
                </c:pt>
                <c:pt idx="14">
                  <c:v>0</c:v>
                </c:pt>
                <c:pt idx="15">
                  <c:v>0</c:v>
                </c:pt>
                <c:pt idx="16">
                  <c:v>0</c:v>
                </c:pt>
                <c:pt idx="17">
                  <c:v>0</c:v>
                </c:pt>
                <c:pt idx="18">
                  <c:v>0</c:v>
                </c:pt>
                <c:pt idx="19">
                  <c:v>0</c:v>
                </c:pt>
                <c:pt idx="20">
                  <c:v>0</c:v>
                </c:pt>
                <c:pt idx="21">
                  <c:v>9.3086926762491445E-2</c:v>
                </c:pt>
                <c:pt idx="22">
                  <c:v>0</c:v>
                </c:pt>
                <c:pt idx="23">
                  <c:v>0</c:v>
                </c:pt>
                <c:pt idx="24">
                  <c:v>0.42436687200547568</c:v>
                </c:pt>
                <c:pt idx="25">
                  <c:v>0</c:v>
                </c:pt>
                <c:pt idx="26">
                  <c:v>0</c:v>
                </c:pt>
              </c:numCache>
            </c:numRef>
          </c:val>
          <c:extLst>
            <c:ext xmlns:c16="http://schemas.microsoft.com/office/drawing/2014/chart" uri="{C3380CC4-5D6E-409C-BE32-E72D297353CC}">
              <c16:uniqueId val="{0000002A-B048-4B81-95BD-AB72E065C9F9}"/>
            </c:ext>
          </c:extLst>
        </c:ser>
        <c:ser>
          <c:idx val="6"/>
          <c:order val="7"/>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Pt>
            <c:idx val="4"/>
            <c:invertIfNegative val="0"/>
            <c:bubble3D val="0"/>
            <c:spPr>
              <a:solidFill>
                <a:srgbClr val="CC99FF"/>
              </a:solidFill>
              <a:ln w="19050">
                <a:noFill/>
              </a:ln>
              <a:effectLst/>
              <a:scene3d>
                <a:camera prst="orthographicFront"/>
                <a:lightRig rig="threePt" dir="t"/>
              </a:scene3d>
              <a:sp3d>
                <a:bevelT/>
              </a:sp3d>
            </c:spPr>
            <c:extLst>
              <c:ext xmlns:c16="http://schemas.microsoft.com/office/drawing/2014/chart" uri="{C3380CC4-5D6E-409C-BE32-E72D297353CC}">
                <c16:uniqueId val="{0000000C-3CAE-4367-BD16-EB6918F8602F}"/>
              </c:ext>
            </c:extLst>
          </c:dPt>
          <c:dLbls>
            <c:dLbl>
              <c:idx val="4"/>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CAE-4367-BD16-EB6918F8602F}"/>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years)'!$H$3:$H$38</c:f>
              <c:numCache>
                <c:formatCode>0.00</c:formatCode>
                <c:ptCount val="36"/>
                <c:pt idx="0">
                  <c:v>0</c:v>
                </c:pt>
                <c:pt idx="1">
                  <c:v>0</c:v>
                </c:pt>
                <c:pt idx="2">
                  <c:v>0</c:v>
                </c:pt>
                <c:pt idx="3">
                  <c:v>0</c:v>
                </c:pt>
                <c:pt idx="4">
                  <c:v>3.1950718685831623</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2D-B048-4B81-95BD-AB72E065C9F9}"/>
            </c:ext>
          </c:extLst>
        </c:ser>
        <c:ser>
          <c:idx val="9"/>
          <c:order val="8"/>
          <c:tx>
            <c:strRef>
              <c:f>'Bar Graph (# years)'!$J$1</c:f>
              <c:strCache>
                <c:ptCount val="1"/>
                <c:pt idx="0">
                  <c:v>FDCA Exclusivity</c:v>
                </c:pt>
              </c:strCache>
            </c:strRef>
          </c:tx>
          <c:spPr>
            <a:pattFill prst="lgCheck">
              <a:fgClr>
                <a:schemeClr val="accent1">
                  <a:lumMod val="50000"/>
                </a:schemeClr>
              </a:fgClr>
              <a:bgClr>
                <a:schemeClr val="bg1"/>
              </a:bgClr>
            </a:pattFill>
            <a:ln>
              <a:noFill/>
            </a:ln>
            <a:effectLst/>
            <a:scene3d>
              <a:camera prst="orthographicFront"/>
              <a:lightRig rig="threePt" dir="t"/>
            </a:scene3d>
            <a:sp3d>
              <a:bevelT/>
            </a:sp3d>
          </c:spPr>
          <c:invertIfNegative val="0"/>
          <c:dPt>
            <c:idx val="27"/>
            <c:invertIfNegative val="0"/>
            <c:bubble3D val="0"/>
            <c:extLst>
              <c:ext xmlns:c16="http://schemas.microsoft.com/office/drawing/2014/chart" uri="{C3380CC4-5D6E-409C-BE32-E72D297353CC}">
                <c16:uniqueId val="{0000003A-B048-4B81-95BD-AB72E065C9F9}"/>
              </c:ext>
            </c:extLst>
          </c:dPt>
          <c:dLbls>
            <c:dLbl>
              <c:idx val="27"/>
              <c:layout>
                <c:manualLayout>
                  <c:x val="6.2645605176851499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B048-4B81-95BD-AB72E065C9F9}"/>
                </c:ext>
              </c:extLst>
            </c:dLbl>
            <c:dLbl>
              <c:idx val="28"/>
              <c:layout>
                <c:manualLayout>
                  <c:x val="4.014184409390490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B048-4B81-95BD-AB72E065C9F9}"/>
                </c:ext>
              </c:extLst>
            </c:dLbl>
            <c:dLbl>
              <c:idx val="29"/>
              <c:layout>
                <c:manualLayout>
                  <c:x val="8.393294674180117E-2"/>
                  <c:y val="1.071811361200389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B048-4B81-95BD-AB72E065C9F9}"/>
                </c:ext>
              </c:extLst>
            </c:dLbl>
            <c:dLbl>
              <c:idx val="30"/>
              <c:layout>
                <c:manualLayout>
                  <c:x val="8.2108317464805486E-2"/>
                  <c:y val="1.071811361200428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B048-4B81-95BD-AB72E065C9F9}"/>
                </c:ext>
              </c:extLst>
            </c:dLbl>
            <c:dLbl>
              <c:idx val="31"/>
              <c:layout>
                <c:manualLayout>
                  <c:x val="8.3932946741801073E-2"/>
                  <c:y val="1.07181136120040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B048-4B81-95BD-AB72E065C9F9}"/>
                </c:ext>
              </c:extLst>
            </c:dLbl>
            <c:dLbl>
              <c:idx val="32"/>
              <c:layout>
                <c:manualLayout>
                  <c:x val="8.2716527223804043E-2"/>
                  <c:y val="-1.071811361200428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B048-4B81-95BD-AB72E065C9F9}"/>
                </c:ext>
              </c:extLst>
            </c:dLbl>
            <c:dLbl>
              <c:idx val="33"/>
              <c:layout>
                <c:manualLayout>
                  <c:x val="8.33247369828026E-2"/>
                  <c:y val="-1.071811361200448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B048-4B81-95BD-AB72E065C9F9}"/>
                </c:ext>
              </c:extLst>
            </c:dLbl>
            <c:dLbl>
              <c:idx val="34"/>
              <c:layout>
                <c:manualLayout>
                  <c:x val="4.0750053852903464E-2"/>
                  <c:y val="-1.071811361200438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B048-4B81-95BD-AB72E065C9F9}"/>
                </c:ext>
              </c:extLst>
            </c:dLbl>
            <c:dLbl>
              <c:idx val="35"/>
              <c:layout>
                <c:manualLayout>
                  <c:x val="4.0141844093904908E-2"/>
                  <c:y val="-4.9124119902327946E-1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B048-4B81-95BD-AB72E065C9F9}"/>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years)'!$J$3:$J$38</c:f>
              <c:numCache>
                <c:formatCode>0.0</c:formatCode>
                <c:ptCount val="36"/>
                <c:pt idx="27">
                  <c:v>4.9993155373032172</c:v>
                </c:pt>
                <c:pt idx="28">
                  <c:v>3.0006844626967832</c:v>
                </c:pt>
                <c:pt idx="29">
                  <c:v>7.0006844626967828</c:v>
                </c:pt>
                <c:pt idx="30">
                  <c:v>7.0006844626967828</c:v>
                </c:pt>
                <c:pt idx="31">
                  <c:v>7.0006844626967828</c:v>
                </c:pt>
                <c:pt idx="32">
                  <c:v>6.9979466119096507</c:v>
                </c:pt>
                <c:pt idx="33">
                  <c:v>7.0006844626967828</c:v>
                </c:pt>
                <c:pt idx="34">
                  <c:v>3.0006844626967832</c:v>
                </c:pt>
                <c:pt idx="35">
                  <c:v>3.0006844626967832</c:v>
                </c:pt>
              </c:numCache>
            </c:numRef>
          </c:val>
          <c:extLst>
            <c:ext xmlns:c16="http://schemas.microsoft.com/office/drawing/2014/chart" uri="{C3380CC4-5D6E-409C-BE32-E72D297353CC}">
              <c16:uniqueId val="{00000030-B048-4B81-95BD-AB72E065C9F9}"/>
            </c:ext>
          </c:extLst>
        </c:ser>
        <c:ser>
          <c:idx val="8"/>
          <c:order val="9"/>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years)'!$I$3:$I$38</c:f>
              <c:numCache>
                <c:formatCode>0.0</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2E-B048-4B81-95BD-AB72E065C9F9}"/>
            </c:ext>
          </c:extLst>
        </c:ser>
        <c:ser>
          <c:idx val="10"/>
          <c:order val="10"/>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57-B048-4B81-95BD-AB72E065C9F9}"/>
                </c:ext>
              </c:extLst>
            </c:dLbl>
            <c:dLbl>
              <c:idx val="2"/>
              <c:delete val="1"/>
              <c:extLst>
                <c:ext xmlns:c15="http://schemas.microsoft.com/office/drawing/2012/chart" uri="{CE6537A1-D6FC-4f65-9D91-7224C49458BB}"/>
                <c:ext xmlns:c16="http://schemas.microsoft.com/office/drawing/2014/chart" uri="{C3380CC4-5D6E-409C-BE32-E72D297353CC}">
                  <c16:uniqueId val="{00000056-B048-4B81-95BD-AB72E065C9F9}"/>
                </c:ext>
              </c:extLst>
            </c:dLbl>
            <c:dLbl>
              <c:idx val="4"/>
              <c:delete val="1"/>
              <c:extLst>
                <c:ext xmlns:c15="http://schemas.microsoft.com/office/drawing/2012/chart" uri="{CE6537A1-D6FC-4f65-9D91-7224C49458BB}"/>
                <c:ext xmlns:c16="http://schemas.microsoft.com/office/drawing/2014/chart" uri="{C3380CC4-5D6E-409C-BE32-E72D297353CC}">
                  <c16:uniqueId val="{00000055-B048-4B81-95BD-AB72E065C9F9}"/>
                </c:ext>
              </c:extLst>
            </c:dLbl>
            <c:dLbl>
              <c:idx val="5"/>
              <c:layout>
                <c:manualLayout>
                  <c:x val="1.427163119933496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4-B048-4B81-95BD-AB72E065C9F9}"/>
                </c:ext>
              </c:extLst>
            </c:dLbl>
            <c:dLbl>
              <c:idx val="6"/>
              <c:layout>
                <c:manualLayout>
                  <c:x val="1.3095891390420692E-2"/>
                  <c:y val="-7.8598591843724714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3-B048-4B81-95BD-AB72E065C9F9}"/>
                </c:ext>
              </c:extLst>
            </c:dLbl>
            <c:dLbl>
              <c:idx val="7"/>
              <c:delete val="1"/>
              <c:extLst>
                <c:ext xmlns:c15="http://schemas.microsoft.com/office/drawing/2012/chart" uri="{CE6537A1-D6FC-4f65-9D91-7224C49458BB}"/>
                <c:ext xmlns:c16="http://schemas.microsoft.com/office/drawing/2014/chart" uri="{C3380CC4-5D6E-409C-BE32-E72D297353CC}">
                  <c16:uniqueId val="{00000052-B048-4B81-95BD-AB72E065C9F9}"/>
                </c:ext>
              </c:extLst>
            </c:dLbl>
            <c:dLbl>
              <c:idx val="8"/>
              <c:delete val="1"/>
              <c:extLst>
                <c:ext xmlns:c15="http://schemas.microsoft.com/office/drawing/2012/chart" uri="{CE6537A1-D6FC-4f65-9D91-7224C49458BB}"/>
                <c:ext xmlns:c16="http://schemas.microsoft.com/office/drawing/2014/chart" uri="{C3380CC4-5D6E-409C-BE32-E72D297353CC}">
                  <c16:uniqueId val="{00000051-B048-4B81-95BD-AB72E065C9F9}"/>
                </c:ext>
              </c:extLst>
            </c:dLbl>
            <c:dLbl>
              <c:idx val="9"/>
              <c:layout>
                <c:manualLayout>
                  <c:x val="1.5933575839909907E-2"/>
                  <c:y val="1.071811361200428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C-B048-4B81-95BD-AB72E065C9F9}"/>
                </c:ext>
              </c:extLst>
            </c:dLbl>
            <c:dLbl>
              <c:idx val="10"/>
              <c:delete val="1"/>
              <c:extLst>
                <c:ext xmlns:c15="http://schemas.microsoft.com/office/drawing/2012/chart" uri="{CE6537A1-D6FC-4f65-9D91-7224C49458BB}"/>
                <c:ext xmlns:c16="http://schemas.microsoft.com/office/drawing/2014/chart" uri="{C3380CC4-5D6E-409C-BE32-E72D297353CC}">
                  <c16:uniqueId val="{0000005B-B048-4B81-95BD-AB72E065C9F9}"/>
                </c:ext>
              </c:extLst>
            </c:dLbl>
            <c:dLbl>
              <c:idx val="11"/>
              <c:delete val="1"/>
              <c:extLst>
                <c:ext xmlns:c15="http://schemas.microsoft.com/office/drawing/2012/chart" uri="{CE6537A1-D6FC-4f65-9D91-7224C49458BB}"/>
                <c:ext xmlns:c16="http://schemas.microsoft.com/office/drawing/2014/chart" uri="{C3380CC4-5D6E-409C-BE32-E72D297353CC}">
                  <c16:uniqueId val="{0000004D-B048-4B81-95BD-AB72E065C9F9}"/>
                </c:ext>
              </c:extLst>
            </c:dLbl>
            <c:dLbl>
              <c:idx val="12"/>
              <c:delete val="1"/>
              <c:extLst>
                <c:ext xmlns:c15="http://schemas.microsoft.com/office/drawing/2012/chart" uri="{CE6537A1-D6FC-4f65-9D91-7224C49458BB}"/>
                <c:ext xmlns:c16="http://schemas.microsoft.com/office/drawing/2014/chart" uri="{C3380CC4-5D6E-409C-BE32-E72D297353CC}">
                  <c16:uniqueId val="{0000004E-B048-4B81-95BD-AB72E065C9F9}"/>
                </c:ext>
              </c:extLst>
            </c:dLbl>
            <c:dLbl>
              <c:idx val="13"/>
              <c:layout>
                <c:manualLayout>
                  <c:x val="1.1555985420972624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0-B048-4B81-95BD-AB72E065C9F9}"/>
                </c:ext>
              </c:extLst>
            </c:dLbl>
            <c:dLbl>
              <c:idx val="14"/>
              <c:delete val="1"/>
              <c:extLst>
                <c:ext xmlns:c15="http://schemas.microsoft.com/office/drawing/2012/chart" uri="{CE6537A1-D6FC-4f65-9D91-7224C49458BB}"/>
                <c:ext xmlns:c16="http://schemas.microsoft.com/office/drawing/2014/chart" uri="{C3380CC4-5D6E-409C-BE32-E72D297353CC}">
                  <c16:uniqueId val="{0000004F-B048-4B81-95BD-AB72E065C9F9}"/>
                </c:ext>
              </c:extLst>
            </c:dLbl>
            <c:dLbl>
              <c:idx val="15"/>
              <c:delete val="1"/>
              <c:extLst>
                <c:ext xmlns:c15="http://schemas.microsoft.com/office/drawing/2012/chart" uri="{CE6537A1-D6FC-4f65-9D91-7224C49458BB}"/>
                <c:ext xmlns:c16="http://schemas.microsoft.com/office/drawing/2014/chart" uri="{C3380CC4-5D6E-409C-BE32-E72D297353CC}">
                  <c16:uniqueId val="{0000005A-B048-4B81-95BD-AB72E065C9F9}"/>
                </c:ext>
              </c:extLst>
            </c:dLbl>
            <c:dLbl>
              <c:idx val="16"/>
              <c:delete val="1"/>
              <c:extLst>
                <c:ext xmlns:c15="http://schemas.microsoft.com/office/drawing/2012/chart" uri="{CE6537A1-D6FC-4f65-9D91-7224C49458BB}"/>
                <c:ext xmlns:c16="http://schemas.microsoft.com/office/drawing/2014/chart" uri="{C3380CC4-5D6E-409C-BE32-E72D297353CC}">
                  <c16:uniqueId val="{00000058-B048-4B81-95BD-AB72E065C9F9}"/>
                </c:ext>
              </c:extLst>
            </c:dLbl>
            <c:dLbl>
              <c:idx val="17"/>
              <c:delete val="1"/>
              <c:extLst>
                <c:ext xmlns:c15="http://schemas.microsoft.com/office/drawing/2012/chart" uri="{CE6537A1-D6FC-4f65-9D91-7224C49458BB}"/>
                <c:ext xmlns:c16="http://schemas.microsoft.com/office/drawing/2014/chart" uri="{C3380CC4-5D6E-409C-BE32-E72D297353CC}">
                  <c16:uniqueId val="{00000044-B048-4B81-95BD-AB72E065C9F9}"/>
                </c:ext>
              </c:extLst>
            </c:dLbl>
            <c:dLbl>
              <c:idx val="18"/>
              <c:delete val="1"/>
              <c:extLst>
                <c:ext xmlns:c15="http://schemas.microsoft.com/office/drawing/2012/chart" uri="{CE6537A1-D6FC-4f65-9D91-7224C49458BB}"/>
                <c:ext xmlns:c16="http://schemas.microsoft.com/office/drawing/2014/chart" uri="{C3380CC4-5D6E-409C-BE32-E72D297353CC}">
                  <c16:uniqueId val="{00000045-B048-4B81-95BD-AB72E065C9F9}"/>
                </c:ext>
              </c:extLst>
            </c:dLbl>
            <c:dLbl>
              <c:idx val="19"/>
              <c:delete val="1"/>
              <c:extLst>
                <c:ext xmlns:c15="http://schemas.microsoft.com/office/drawing/2012/chart" uri="{CE6537A1-D6FC-4f65-9D91-7224C49458BB}"/>
                <c:ext xmlns:c16="http://schemas.microsoft.com/office/drawing/2014/chart" uri="{C3380CC4-5D6E-409C-BE32-E72D297353CC}">
                  <c16:uniqueId val="{00000046-B048-4B81-95BD-AB72E065C9F9}"/>
                </c:ext>
              </c:extLst>
            </c:dLbl>
            <c:dLbl>
              <c:idx val="20"/>
              <c:delete val="1"/>
              <c:extLst>
                <c:ext xmlns:c15="http://schemas.microsoft.com/office/drawing/2012/chart" uri="{CE6537A1-D6FC-4f65-9D91-7224C49458BB}"/>
                <c:ext xmlns:c16="http://schemas.microsoft.com/office/drawing/2014/chart" uri="{C3380CC4-5D6E-409C-BE32-E72D297353CC}">
                  <c16:uniqueId val="{0000005C-B048-4B81-95BD-AB72E065C9F9}"/>
                </c:ext>
              </c:extLst>
            </c:dLbl>
            <c:dLbl>
              <c:idx val="21"/>
              <c:delete val="1"/>
              <c:extLst>
                <c:ext xmlns:c15="http://schemas.microsoft.com/office/drawing/2012/chart" uri="{CE6537A1-D6FC-4f65-9D91-7224C49458BB}"/>
                <c:ext xmlns:c16="http://schemas.microsoft.com/office/drawing/2014/chart" uri="{C3380CC4-5D6E-409C-BE32-E72D297353CC}">
                  <c16:uniqueId val="{00000047-B048-4B81-95BD-AB72E065C9F9}"/>
                </c:ext>
              </c:extLst>
            </c:dLbl>
            <c:dLbl>
              <c:idx val="22"/>
              <c:delete val="1"/>
              <c:extLst>
                <c:ext xmlns:c15="http://schemas.microsoft.com/office/drawing/2012/chart" uri="{CE6537A1-D6FC-4f65-9D91-7224C49458BB}"/>
                <c:ext xmlns:c16="http://schemas.microsoft.com/office/drawing/2014/chart" uri="{C3380CC4-5D6E-409C-BE32-E72D297353CC}">
                  <c16:uniqueId val="{00000048-B048-4B81-95BD-AB72E065C9F9}"/>
                </c:ext>
              </c:extLst>
            </c:dLbl>
            <c:dLbl>
              <c:idx val="23"/>
              <c:delete val="1"/>
              <c:extLst>
                <c:ext xmlns:c15="http://schemas.microsoft.com/office/drawing/2012/chart" uri="{CE6537A1-D6FC-4f65-9D91-7224C49458BB}"/>
                <c:ext xmlns:c16="http://schemas.microsoft.com/office/drawing/2014/chart" uri="{C3380CC4-5D6E-409C-BE32-E72D297353CC}">
                  <c16:uniqueId val="{00000049-B048-4B81-95BD-AB72E065C9F9}"/>
                </c:ext>
              </c:extLst>
            </c:dLbl>
            <c:dLbl>
              <c:idx val="24"/>
              <c:delete val="1"/>
              <c:extLst>
                <c:ext xmlns:c15="http://schemas.microsoft.com/office/drawing/2012/chart" uri="{CE6537A1-D6FC-4f65-9D91-7224C49458BB}"/>
                <c:ext xmlns:c16="http://schemas.microsoft.com/office/drawing/2014/chart" uri="{C3380CC4-5D6E-409C-BE32-E72D297353CC}">
                  <c16:uniqueId val="{0000004B-B048-4B81-95BD-AB72E065C9F9}"/>
                </c:ext>
              </c:extLst>
            </c:dLbl>
            <c:dLbl>
              <c:idx val="25"/>
              <c:delete val="1"/>
              <c:extLst>
                <c:ext xmlns:c15="http://schemas.microsoft.com/office/drawing/2012/chart" uri="{CE6537A1-D6FC-4f65-9D91-7224C49458BB}"/>
                <c:ext xmlns:c16="http://schemas.microsoft.com/office/drawing/2014/chart" uri="{C3380CC4-5D6E-409C-BE32-E72D297353CC}">
                  <c16:uniqueId val="{00000059-B048-4B81-95BD-AB72E065C9F9}"/>
                </c:ext>
              </c:extLst>
            </c:dLbl>
            <c:dLbl>
              <c:idx val="26"/>
              <c:delete val="1"/>
              <c:extLst>
                <c:ext xmlns:c15="http://schemas.microsoft.com/office/drawing/2012/chart" uri="{CE6537A1-D6FC-4f65-9D91-7224C49458BB}"/>
                <c:ext xmlns:c16="http://schemas.microsoft.com/office/drawing/2014/chart" uri="{C3380CC4-5D6E-409C-BE32-E72D297353CC}">
                  <c16:uniqueId val="{0000004A-B048-4B81-95BD-AB72E065C9F9}"/>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olidFill>
                      <a:round/>
                    </a:ln>
                    <a:effectLst/>
                  </c:spPr>
                </c15:leaderLines>
              </c:ext>
            </c:extLst>
          </c:dLbls>
          <c:cat>
            <c:strRef>
              <c:f>'Bar Graph (# years)'!$A$3:$A$38</c:f>
              <c:strCache>
                <c:ptCount val="36"/>
                <c:pt idx="0">
                  <c:v>7119106 (composition)</c:v>
                </c:pt>
                <c:pt idx="1">
                  <c:v>7465800 (compound)</c:v>
                </c:pt>
                <c:pt idx="2">
                  <c:v>7855217 (compound)</c:v>
                </c:pt>
                <c:pt idx="3">
                  <c:v>8288415 (compound and dosage)</c:v>
                </c:pt>
                <c:pt idx="4">
                  <c:v>5635517 ( compound, reducing TNF-alpha)</c:v>
                </c:pt>
                <c:pt idx="5">
                  <c:v>6555554 (composition, reducing TNF-alpha)</c:v>
                </c:pt>
                <c:pt idx="6">
                  <c:v>6281230 (method of treatment) 
(inflammation, cancer)</c:v>
                </c:pt>
                <c:pt idx="7">
                  <c:v>7189740 (method of treatment) 
(myelodysplastic syndrome)</c:v>
                </c:pt>
                <c:pt idx="8">
                  <c:v>7968569 (method of treatment) 
(multiple myeloma)</c:v>
                </c:pt>
                <c:pt idx="9">
                  <c:v>7468363 (method of treatment) 
(non-Hodgkin's lymphoma)</c:v>
                </c:pt>
                <c:pt idx="10">
                  <c:v>8404717 (method of treatment) (anemia)</c:v>
                </c:pt>
                <c:pt idx="11">
                  <c:v>8530498 (method of treatment) 
(multiple myeloma)</c:v>
                </c:pt>
                <c:pt idx="12">
                  <c:v>8648095 (method of treatment) 
(multiple myeloma)</c:v>
                </c:pt>
                <c:pt idx="13">
                  <c:v>8741929 (method of treatment) 
(mantle cell lymphoma)</c:v>
                </c:pt>
                <c:pt idx="14">
                  <c:v>9056120 (method of treatment) 
(myelodysplastic syndrome)</c:v>
                </c:pt>
                <c:pt idx="15">
                  <c:v>9101621 (method of treatment) 
(multiple myeloma)</c:v>
                </c:pt>
                <c:pt idx="16">
                  <c:v>9101622 (method of treatment) 
(multiple myeloma)</c:v>
                </c:pt>
                <c:pt idx="17">
                  <c:v>6045501 (method of delivery (REMS))</c:v>
                </c:pt>
                <c:pt idx="18">
                  <c:v>6315720 (method of delivery (REMS))</c:v>
                </c:pt>
                <c:pt idx="19">
                  <c:v>6561976 (method of distributing (REMS))</c:v>
                </c:pt>
                <c:pt idx="20">
                  <c:v>6561977 (method of delivery (REMS))</c:v>
                </c:pt>
                <c:pt idx="21">
                  <c:v>6755784 (method of delivery (REMS))</c:v>
                </c:pt>
                <c:pt idx="22">
                  <c:v>6908432 (method of distributing (REMS))</c:v>
                </c:pt>
                <c:pt idx="23">
                  <c:v>8204763 (method of treatment (REMS))</c:v>
                </c:pt>
                <c:pt idx="24">
                  <c:v>8315886 (method of treatment (REMS))</c:v>
                </c:pt>
                <c:pt idx="25">
                  <c:v>8589188 (method of distributing (REMS))</c:v>
                </c:pt>
                <c:pt idx="26">
                  <c:v>8626531 (method/system for authorizing (REMS))</c:v>
                </c:pt>
                <c:pt idx="27">
                  <c:v>NCE</c:v>
                </c:pt>
                <c:pt idx="28">
                  <c:v>I-500</c:v>
                </c:pt>
                <c:pt idx="29">
                  <c:v>ODE</c:v>
                </c:pt>
                <c:pt idx="30">
                  <c:v>ODE</c:v>
                </c:pt>
                <c:pt idx="31">
                  <c:v>ODE-49</c:v>
                </c:pt>
                <c:pt idx="32">
                  <c:v>ODE-131</c:v>
                </c:pt>
                <c:pt idx="33">
                  <c:v>ODE-88</c:v>
                </c:pt>
                <c:pt idx="34">
                  <c:v>I-672</c:v>
                </c:pt>
                <c:pt idx="35">
                  <c:v>I-706</c:v>
                </c:pt>
              </c:strCache>
            </c:strRef>
          </c:cat>
          <c:val>
            <c:numRef>
              <c:f>'Bar Graph (# years)'!$K$3:$K$38</c:f>
              <c:numCache>
                <c:formatCode>0.00</c:formatCode>
                <c:ptCount val="36"/>
                <c:pt idx="0">
                  <c:v>2.7049965776865159</c:v>
                </c:pt>
                <c:pt idx="1">
                  <c:v>0</c:v>
                </c:pt>
                <c:pt idx="2">
                  <c:v>0</c:v>
                </c:pt>
                <c:pt idx="3">
                  <c:v>3.4086242299794662</c:v>
                </c:pt>
                <c:pt idx="4">
                  <c:v>0</c:v>
                </c:pt>
                <c:pt idx="5">
                  <c:v>7.939767282683094E-2</c:v>
                </c:pt>
                <c:pt idx="6">
                  <c:v>7.939767282683094E-2</c:v>
                </c:pt>
                <c:pt idx="7">
                  <c:v>0</c:v>
                </c:pt>
                <c:pt idx="8">
                  <c:v>0</c:v>
                </c:pt>
                <c:pt idx="9">
                  <c:v>4.380561259411362E-2</c:v>
                </c:pt>
                <c:pt idx="10">
                  <c:v>0</c:v>
                </c:pt>
                <c:pt idx="11">
                  <c:v>0</c:v>
                </c:pt>
                <c:pt idx="12">
                  <c:v>0</c:v>
                </c:pt>
                <c:pt idx="13">
                  <c:v>0.3613963039014374</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extLst>
            <c:ext xmlns:c16="http://schemas.microsoft.com/office/drawing/2014/chart" uri="{C3380CC4-5D6E-409C-BE32-E72D297353CC}">
              <c16:uniqueId val="{00000031-B048-4B81-95BD-AB72E065C9F9}"/>
            </c:ext>
          </c:extLst>
        </c:ser>
        <c:dLbls>
          <c:showLegendKey val="0"/>
          <c:showVal val="0"/>
          <c:showCatName val="0"/>
          <c:showSerName val="0"/>
          <c:showPercent val="0"/>
          <c:showBubbleSize val="0"/>
        </c:dLbls>
        <c:gapWidth val="2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0782505435335954E-2"/>
              <c:y val="0.38705099965398215"/>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2472682043167185"/>
              <c:y val="0.91483083103358065"/>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egendEntry>
        <c:idx val="1"/>
        <c:delete val="1"/>
      </c:legendEntry>
      <c:layout>
        <c:manualLayout>
          <c:xMode val="edge"/>
          <c:yMode val="edge"/>
          <c:x val="0.2092748934192534"/>
          <c:y val="0.95435332641297654"/>
          <c:w val="0.78975872978987727"/>
          <c:h val="3.7048552210716429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266700</xdr:colOff>
      <xdr:row>39</xdr:row>
      <xdr:rowOff>25400</xdr:rowOff>
    </xdr:from>
    <xdr:to>
      <xdr:col>14</xdr:col>
      <xdr:colOff>317500</xdr:colOff>
      <xdr:row>106</xdr:row>
      <xdr:rowOff>114300</xdr:rowOff>
    </xdr:to>
    <xdr:graphicFrame macro="">
      <xdr:nvGraphicFramePr>
        <xdr:cNvPr id="9" name="Chart 8" descr="REVLIMID was approved on December 27, 2005. The first generic was launched on March 3, 2022, after the expiration of patents listed in the Orange Book covering the drug compounds and compositions.  Due to settlement of multiple litigations, the generic launch came before the expiration of the method of treatment patents and the crystalline compound patents. Thus, the NDA applicant enjoyed a period of 16 years of market exclusivity (from the date of FDA approval until the generic launch).&#10;USPTO identified 27 patents listed in the FDA Orange Book for the 5 mg and 10 mg (first-approved) REVLIMID products. The exclusivities included NCE, ODE, and NCI exclusivities. Although a single NDA is associated with REVLIMID, there are multiple strengths of the drug covered by the NDA that were approved on various dates. The FDA first approved the NDA for the 5 mg and 10 mg capsule for treatment of patients with transfusion dependent anemia due to myelodysplastic syndromes on December 27, 2005. &#10;The earliest expiring patents relate to the drug compound and methods for reducing tumor necrosis factor α (TNFα) associated with inflammation. Later-filed patents relate to compositions containing the compound and they expired at the same time as the earliest-expiring patents due to terminal disclaimers. The two latest-expiring compound patents relate to a specific crystalline form of the active ingredient. There are several method of treatment patents relating to treating various conditions including: myelodysplastic syndrome (and associated anemia), multiple myeloma, mantle cell lymphomas, and non-Hodgkin’s lymphoma, among other conditions. Finally, USPTO identified a group of patents that appear to relate to methods for delivering the drug under a Risk Evaluation and Mitigation Strategies (“REMS”) program. A REMS program is a drug safety program that the FDA can require for certain medications with serious safety concerns to help ensure the benefits of the medication outweigh its risks.&#10;" title="REVLIMID (lenalidomide; NDA 21880)">
          <a:extLst>
            <a:ext uri="{FF2B5EF4-FFF2-40B4-BE49-F238E27FC236}">
              <a16:creationId xmlns:a16="http://schemas.microsoft.com/office/drawing/2014/main" id="{EEC8C339-070C-418C-9003-D90BA72B7C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0.15559</cdr:x>
      <cdr:y>0.92712</cdr:y>
    </cdr:from>
    <cdr:to>
      <cdr:x>0.99773</cdr:x>
      <cdr:y>0.94855</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3481700" y="10985501"/>
          <a:ext cx="18844900"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7</a:t>
          </a:r>
          <a:r>
            <a:rPr lang="en-US" sz="1400" b="1">
              <a:solidFill>
                <a:sysClr val="windowText" lastClr="000000"/>
              </a:solidFill>
            </a:rPr>
            <a:t>/24/1996</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7</a:t>
          </a:r>
          <a:r>
            <a:rPr lang="en-US" sz="1400" b="1">
              <a:solidFill>
                <a:sysClr val="windowText" lastClr="000000"/>
              </a:solidFill>
              <a:effectLst/>
              <a:latin typeface="+mn-lt"/>
              <a:ea typeface="+mn-ea"/>
              <a:cs typeface="+mn-cs"/>
            </a:rPr>
            <a:t>/24/2001</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7</a:t>
          </a:r>
          <a:r>
            <a:rPr lang="en-US" sz="1400" b="1">
              <a:solidFill>
                <a:sysClr val="windowText" lastClr="000000"/>
              </a:solidFill>
              <a:effectLst/>
              <a:latin typeface="+mn-lt"/>
              <a:ea typeface="+mn-ea"/>
              <a:cs typeface="+mn-cs"/>
            </a:rPr>
            <a:t>/24/2006</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7</a:t>
          </a:r>
          <a:r>
            <a:rPr lang="en-US" sz="1400" b="1">
              <a:solidFill>
                <a:sysClr val="windowText" lastClr="000000"/>
              </a:solidFill>
              <a:effectLst/>
              <a:latin typeface="+mn-lt"/>
              <a:ea typeface="+mn-ea"/>
              <a:cs typeface="+mn-cs"/>
            </a:rPr>
            <a:t>/24/2011</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7</a:t>
          </a:r>
          <a:r>
            <a:rPr lang="en-US" sz="1400" b="1">
              <a:solidFill>
                <a:sysClr val="windowText" lastClr="000000"/>
              </a:solidFill>
              <a:effectLst/>
              <a:latin typeface="+mn-lt"/>
              <a:ea typeface="+mn-ea"/>
              <a:cs typeface="+mn-cs"/>
            </a:rPr>
            <a:t>/24/2016</a:t>
          </a:r>
          <a:r>
            <a:rPr lang="en-US" sz="1400" b="1" baseline="0">
              <a:solidFill>
                <a:sysClr val="windowText" lastClr="000000"/>
              </a:solidFill>
              <a:effectLst/>
              <a:latin typeface="+mn-lt"/>
              <a:ea typeface="+mn-ea"/>
              <a:cs typeface="+mn-cs"/>
            </a:rPr>
            <a:t>                                     </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7</a:t>
          </a:r>
          <a:r>
            <a:rPr lang="en-US" sz="1400" b="1">
              <a:solidFill>
                <a:sysClr val="windowText" lastClr="000000"/>
              </a:solidFill>
              <a:effectLst/>
              <a:latin typeface="+mn-lt"/>
              <a:ea typeface="+mn-ea"/>
              <a:cs typeface="+mn-cs"/>
            </a:rPr>
            <a:t>/24/2021</a:t>
          </a:r>
          <a:r>
            <a:rPr lang="en-US" sz="1400" b="1" baseline="0">
              <a:solidFill>
                <a:sysClr val="windowText" lastClr="000000"/>
              </a:solidFill>
            </a:rPr>
            <a:t>                                         </a:t>
          </a:r>
          <a:r>
            <a:rPr lang="en-US" sz="1400" b="1" baseline="0">
              <a:solidFill>
                <a:sysClr val="windowText" lastClr="000000"/>
              </a:solidFill>
              <a:effectLst/>
              <a:latin typeface="+mn-lt"/>
              <a:ea typeface="+mn-ea"/>
              <a:cs typeface="+mn-cs"/>
            </a:rPr>
            <a:t>7</a:t>
          </a:r>
          <a:r>
            <a:rPr lang="en-US" sz="1400" b="1">
              <a:solidFill>
                <a:sysClr val="windowText" lastClr="000000"/>
              </a:solidFill>
              <a:effectLst/>
              <a:latin typeface="+mn-lt"/>
              <a:ea typeface="+mn-ea"/>
              <a:cs typeface="+mn-cs"/>
            </a:rPr>
            <a:t>/24/2026  </a:t>
          </a:r>
          <a:r>
            <a:rPr lang="en-US" sz="1400" b="1" baseline="0">
              <a:solidFill>
                <a:sysClr val="windowText" lastClr="000000"/>
              </a:solidFill>
            </a:rPr>
            <a:t>                                    7/24/2031                   	                                            </a:t>
          </a:r>
          <a:endParaRPr lang="en-US" sz="1400" b="1">
            <a:solidFill>
              <a:sysClr val="windowText" lastClr="000000"/>
            </a:solidFill>
          </a:endParaRPr>
        </a:p>
      </cdr:txBody>
    </cdr:sp>
  </cdr:relSizeAnchor>
  <cdr:relSizeAnchor xmlns:cdr="http://schemas.openxmlformats.org/drawingml/2006/chartDrawing">
    <cdr:from>
      <cdr:x>0.35957</cdr:x>
      <cdr:y>0.04476</cdr:y>
    </cdr:from>
    <cdr:to>
      <cdr:x>0.42411</cdr:x>
      <cdr:y>0.09436</cdr:y>
    </cdr:to>
    <cdr:sp macro="" textlink="">
      <cdr:nvSpPr>
        <cdr:cNvPr id="4"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8046331" y="530374"/>
          <a:ext cx="1444182" cy="587713"/>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12/27/2005</a:t>
          </a:r>
        </a:p>
      </cdr:txBody>
    </cdr:sp>
  </cdr:relSizeAnchor>
  <cdr:relSizeAnchor xmlns:cdr="http://schemas.openxmlformats.org/drawingml/2006/chartDrawing">
    <cdr:from>
      <cdr:x>0.42377</cdr:x>
      <cdr:y>0.05263</cdr:y>
    </cdr:from>
    <cdr:to>
      <cdr:x>0.42408</cdr:x>
      <cdr:y>0.90461</cdr:y>
    </cdr:to>
    <cdr:cxnSp macro="">
      <cdr:nvCxnSpPr>
        <cdr:cNvPr id="6" name="Straight Connector 5">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9482975" y="623654"/>
          <a:ext cx="6942" cy="10095146"/>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0.77469</cdr:x>
      <cdr:y>0.04158</cdr:y>
    </cdr:from>
    <cdr:to>
      <cdr:x>0.84439</cdr:x>
      <cdr:y>0.09152</cdr:y>
    </cdr:to>
    <cdr:sp macro="" textlink="">
      <cdr:nvSpPr>
        <cdr:cNvPr id="7" name="TextBox 7">
          <a:extLst xmlns:a="http://schemas.openxmlformats.org/drawingml/2006/main">
            <a:ext uri="{FF2B5EF4-FFF2-40B4-BE49-F238E27FC236}">
              <a16:creationId xmlns:a16="http://schemas.microsoft.com/office/drawing/2014/main" id="{20119EB3-4891-4B32-9E51-788A00B5E16A}"/>
            </a:ext>
          </a:extLst>
        </cdr:cNvPr>
        <cdr:cNvSpPr txBox="1"/>
      </cdr:nvSpPr>
      <cdr:spPr>
        <a:xfrm xmlns:a="http://schemas.openxmlformats.org/drawingml/2006/main">
          <a:off x="17335500" y="492719"/>
          <a:ext cx="1559713" cy="591750"/>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Generic Launch 03/03/2022</a:t>
          </a:r>
        </a:p>
      </cdr:txBody>
    </cdr:sp>
  </cdr:relSizeAnchor>
  <cdr:relSizeAnchor xmlns:cdr="http://schemas.openxmlformats.org/drawingml/2006/chartDrawing">
    <cdr:from>
      <cdr:x>0.77469</cdr:x>
      <cdr:y>0.04073</cdr:y>
    </cdr:from>
    <cdr:to>
      <cdr:x>0.77515</cdr:x>
      <cdr:y>0.90753</cdr:y>
    </cdr:to>
    <cdr:cxnSp macro="">
      <cdr:nvCxnSpPr>
        <cdr:cNvPr id="8" name="Straight Connector 7">
          <a:extLst xmlns:a="http://schemas.openxmlformats.org/drawingml/2006/main">
            <a:ext uri="{FF2B5EF4-FFF2-40B4-BE49-F238E27FC236}">
              <a16:creationId xmlns:a16="http://schemas.microsoft.com/office/drawing/2014/main" id="{DCD84864-9E49-4589-8BF5-ECCA776DCD43}"/>
            </a:ext>
          </a:extLst>
        </cdr:cNvPr>
        <cdr:cNvCxnSpPr/>
      </cdr:nvCxnSpPr>
      <cdr:spPr>
        <a:xfrm xmlns:a="http://schemas.openxmlformats.org/drawingml/2006/main">
          <a:off x="17335500" y="482600"/>
          <a:ext cx="10438" cy="10270855"/>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0.03224</cdr:x>
      <cdr:y>0.13505</cdr:y>
    </cdr:from>
    <cdr:to>
      <cdr:x>0.04744</cdr:x>
      <cdr:y>0.18114</cdr:y>
    </cdr:to>
    <cdr:sp macro="" textlink="">
      <cdr:nvSpPr>
        <cdr:cNvPr id="10" name="TextBox 9">
          <a:extLst xmlns:a="http://schemas.openxmlformats.org/drawingml/2006/main">
            <a:ext uri="{FF2B5EF4-FFF2-40B4-BE49-F238E27FC236}">
              <a16:creationId xmlns:a16="http://schemas.microsoft.com/office/drawing/2014/main" id="{C9EAF18F-FD69-405F-8F28-8B98F3907338}"/>
            </a:ext>
          </a:extLst>
        </cdr:cNvPr>
        <cdr:cNvSpPr txBox="1"/>
      </cdr:nvSpPr>
      <cdr:spPr>
        <a:xfrm xmlns:a="http://schemas.openxmlformats.org/drawingml/2006/main" rot="5400000">
          <a:off x="558800" y="1714500"/>
          <a:ext cx="546100" cy="317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solidFill>
                <a:sysClr val="windowText" lastClr="000000"/>
              </a:solidFill>
            </a:rPr>
            <a:t>FDA</a:t>
          </a:r>
        </a:p>
      </cdr:txBody>
    </cdr:sp>
  </cdr:relSizeAnchor>
  <cdr:relSizeAnchor xmlns:cdr="http://schemas.openxmlformats.org/drawingml/2006/chartDrawing">
    <cdr:from>
      <cdr:x>0.02433</cdr:x>
      <cdr:y>0.03966</cdr:y>
    </cdr:from>
    <cdr:to>
      <cdr:x>0.21896</cdr:x>
      <cdr:y>0.03966</cdr:y>
    </cdr:to>
    <cdr:cxnSp macro="">
      <cdr:nvCxnSpPr>
        <cdr:cNvPr id="12" name="Straight Connector 11">
          <a:extLst xmlns:a="http://schemas.openxmlformats.org/drawingml/2006/main">
            <a:ext uri="{FF2B5EF4-FFF2-40B4-BE49-F238E27FC236}">
              <a16:creationId xmlns:a16="http://schemas.microsoft.com/office/drawing/2014/main" id="{822EDF2E-F6ED-48DD-8D37-AEADB9DBEFF9}"/>
            </a:ext>
          </a:extLst>
        </cdr:cNvPr>
        <cdr:cNvCxnSpPr/>
      </cdr:nvCxnSpPr>
      <cdr:spPr>
        <a:xfrm xmlns:a="http://schemas.openxmlformats.org/drawingml/2006/main" flipH="1">
          <a:off x="508000" y="469900"/>
          <a:ext cx="4064000" cy="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0.02182</cdr:x>
      <cdr:y>0.24852</cdr:y>
    </cdr:from>
    <cdr:to>
      <cdr:x>0.2207</cdr:x>
      <cdr:y>0.24959</cdr:y>
    </cdr:to>
    <cdr:cxnSp macro="">
      <cdr:nvCxnSpPr>
        <cdr:cNvPr id="15" name="Straight Connector 14">
          <a:extLst xmlns:a="http://schemas.openxmlformats.org/drawingml/2006/main">
            <a:ext uri="{FF2B5EF4-FFF2-40B4-BE49-F238E27FC236}">
              <a16:creationId xmlns:a16="http://schemas.microsoft.com/office/drawing/2014/main" id="{BDAF7B33-ACAB-46D3-B3C6-167F2C0B95F7}"/>
            </a:ext>
          </a:extLst>
        </cdr:cNvPr>
        <cdr:cNvCxnSpPr/>
      </cdr:nvCxnSpPr>
      <cdr:spPr>
        <a:xfrm xmlns:a="http://schemas.openxmlformats.org/drawingml/2006/main" flipH="1" flipV="1">
          <a:off x="488165" y="3194137"/>
          <a:ext cx="4450417" cy="13752"/>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0.02125</cdr:x>
      <cdr:y>0.50504</cdr:y>
    </cdr:from>
    <cdr:to>
      <cdr:x>0.22013</cdr:x>
      <cdr:y>0.50504</cdr:y>
    </cdr:to>
    <cdr:cxnSp macro="">
      <cdr:nvCxnSpPr>
        <cdr:cNvPr id="17" name="Straight Connector 16">
          <a:extLst xmlns:a="http://schemas.openxmlformats.org/drawingml/2006/main">
            <a:ext uri="{FF2B5EF4-FFF2-40B4-BE49-F238E27FC236}">
              <a16:creationId xmlns:a16="http://schemas.microsoft.com/office/drawing/2014/main" id="{6984D28C-7296-4E2F-97B4-8457D3B79812}"/>
            </a:ext>
          </a:extLst>
        </cdr:cNvPr>
        <cdr:cNvCxnSpPr/>
      </cdr:nvCxnSpPr>
      <cdr:spPr>
        <a:xfrm xmlns:a="http://schemas.openxmlformats.org/drawingml/2006/main" flipH="1">
          <a:off x="475465" y="6490916"/>
          <a:ext cx="4450417" cy="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0.01946</cdr:x>
      <cdr:y>0.76179</cdr:y>
    </cdr:from>
    <cdr:to>
      <cdr:x>0.21956</cdr:x>
      <cdr:y>0.76179</cdr:y>
    </cdr:to>
    <cdr:cxnSp macro="">
      <cdr:nvCxnSpPr>
        <cdr:cNvPr id="19" name="Straight Connector 18">
          <a:extLst xmlns:a="http://schemas.openxmlformats.org/drawingml/2006/main">
            <a:ext uri="{FF2B5EF4-FFF2-40B4-BE49-F238E27FC236}">
              <a16:creationId xmlns:a16="http://schemas.microsoft.com/office/drawing/2014/main" id="{9D42A546-0F9B-467B-827C-4EB747954A56}"/>
            </a:ext>
          </a:extLst>
        </cdr:cNvPr>
        <cdr:cNvCxnSpPr/>
      </cdr:nvCxnSpPr>
      <cdr:spPr>
        <a:xfrm xmlns:a="http://schemas.openxmlformats.org/drawingml/2006/main" flipH="1">
          <a:off x="435464" y="9790819"/>
          <a:ext cx="4477718" cy="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0.02007</cdr:x>
      <cdr:y>0.90247</cdr:y>
    </cdr:from>
    <cdr:to>
      <cdr:x>0.21956</cdr:x>
      <cdr:y>0.90354</cdr:y>
    </cdr:to>
    <cdr:cxnSp macro="">
      <cdr:nvCxnSpPr>
        <cdr:cNvPr id="21" name="Straight Connector 20">
          <a:extLst xmlns:a="http://schemas.openxmlformats.org/drawingml/2006/main">
            <a:ext uri="{FF2B5EF4-FFF2-40B4-BE49-F238E27FC236}">
              <a16:creationId xmlns:a16="http://schemas.microsoft.com/office/drawing/2014/main" id="{C5DAC99B-0B51-4E99-AAE4-8351D266B43F}"/>
            </a:ext>
          </a:extLst>
        </cdr:cNvPr>
        <cdr:cNvCxnSpPr/>
      </cdr:nvCxnSpPr>
      <cdr:spPr>
        <a:xfrm xmlns:a="http://schemas.openxmlformats.org/drawingml/2006/main" flipH="1">
          <a:off x="419100" y="10693400"/>
          <a:ext cx="4165600" cy="12700"/>
        </a:xfrm>
        <a:prstGeom xmlns:a="http://schemas.openxmlformats.org/drawingml/2006/main" prst="line">
          <a:avLst/>
        </a:prstGeom>
      </cdr:spPr>
      <cdr:style>
        <a:lnRef xmlns:a="http://schemas.openxmlformats.org/drawingml/2006/main" idx="1">
          <a:schemeClr val="accent3"/>
        </a:lnRef>
        <a:fillRef xmlns:a="http://schemas.openxmlformats.org/drawingml/2006/main" idx="0">
          <a:schemeClr val="accent3"/>
        </a:fillRef>
        <a:effectRef xmlns:a="http://schemas.openxmlformats.org/drawingml/2006/main" idx="0">
          <a:schemeClr val="accent3"/>
        </a:effectRef>
        <a:fontRef xmlns:a="http://schemas.openxmlformats.org/drawingml/2006/main" idx="minor">
          <a:schemeClr val="tx1"/>
        </a:fontRef>
      </cdr:style>
    </cdr:cxnSp>
  </cdr:relSizeAnchor>
  <cdr:relSizeAnchor xmlns:cdr="http://schemas.openxmlformats.org/drawingml/2006/chartDrawing">
    <cdr:from>
      <cdr:x>0.02384</cdr:x>
      <cdr:y>0.27331</cdr:y>
    </cdr:from>
    <cdr:to>
      <cdr:x>0.05051</cdr:x>
      <cdr:y>0.50296</cdr:y>
    </cdr:to>
    <cdr:sp macro="" textlink="">
      <cdr:nvSpPr>
        <cdr:cNvPr id="22" name="TextBox 21">
          <a:extLst xmlns:a="http://schemas.openxmlformats.org/drawingml/2006/main">
            <a:ext uri="{FF2B5EF4-FFF2-40B4-BE49-F238E27FC236}">
              <a16:creationId xmlns:a16="http://schemas.microsoft.com/office/drawing/2014/main" id="{CEDEAB0A-330E-4CDF-879D-DA2131443531}"/>
            </a:ext>
          </a:extLst>
        </cdr:cNvPr>
        <cdr:cNvSpPr txBox="1"/>
      </cdr:nvSpPr>
      <cdr:spPr>
        <a:xfrm xmlns:a="http://schemas.openxmlformats.org/drawingml/2006/main" rot="5400000">
          <a:off x="-643956" y="4690046"/>
          <a:ext cx="2951611" cy="5968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400" b="1">
              <a:solidFill>
                <a:sysClr val="windowText" lastClr="000000"/>
              </a:solidFill>
            </a:rPr>
            <a:t>Risk Evaluation and Mitigation Strategies (“REMS”)</a:t>
          </a:r>
        </a:p>
      </cdr:txBody>
    </cdr:sp>
  </cdr:relSizeAnchor>
  <cdr:relSizeAnchor xmlns:cdr="http://schemas.openxmlformats.org/drawingml/2006/chartDrawing">
    <cdr:from>
      <cdr:x>0.03414</cdr:x>
      <cdr:y>0.55075</cdr:y>
    </cdr:from>
    <cdr:to>
      <cdr:x>0.05117</cdr:x>
      <cdr:y>0.70356</cdr:y>
    </cdr:to>
    <cdr:sp macro="" textlink="">
      <cdr:nvSpPr>
        <cdr:cNvPr id="23" name="TextBox 22">
          <a:extLst xmlns:a="http://schemas.openxmlformats.org/drawingml/2006/main">
            <a:ext uri="{FF2B5EF4-FFF2-40B4-BE49-F238E27FC236}">
              <a16:creationId xmlns:a16="http://schemas.microsoft.com/office/drawing/2014/main" id="{C766D437-989A-4569-BA0F-E995C818A56D}"/>
            </a:ext>
          </a:extLst>
        </cdr:cNvPr>
        <cdr:cNvSpPr txBox="1"/>
      </cdr:nvSpPr>
      <cdr:spPr>
        <a:xfrm xmlns:a="http://schemas.openxmlformats.org/drawingml/2006/main" rot="5400000">
          <a:off x="-27532" y="7869863"/>
          <a:ext cx="1963988" cy="3810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solidFill>
                <a:sysClr val="windowText" lastClr="000000"/>
              </a:solidFill>
            </a:rPr>
            <a:t>Method of Treatment</a:t>
          </a:r>
        </a:p>
      </cdr:txBody>
    </cdr:sp>
  </cdr:relSizeAnchor>
  <cdr:relSizeAnchor xmlns:cdr="http://schemas.openxmlformats.org/drawingml/2006/chartDrawing">
    <cdr:from>
      <cdr:x>0.02282</cdr:x>
      <cdr:y>0.78147</cdr:y>
    </cdr:from>
    <cdr:to>
      <cdr:x>0.04898</cdr:x>
      <cdr:y>0.88972</cdr:y>
    </cdr:to>
    <cdr:sp macro="" textlink="">
      <cdr:nvSpPr>
        <cdr:cNvPr id="24" name="TextBox 23">
          <a:extLst xmlns:a="http://schemas.openxmlformats.org/drawingml/2006/main">
            <a:ext uri="{FF2B5EF4-FFF2-40B4-BE49-F238E27FC236}">
              <a16:creationId xmlns:a16="http://schemas.microsoft.com/office/drawing/2014/main" id="{7FADF385-2C22-4962-B566-E8F7155A8747}"/>
            </a:ext>
          </a:extLst>
        </cdr:cNvPr>
        <cdr:cNvSpPr txBox="1"/>
      </cdr:nvSpPr>
      <cdr:spPr>
        <a:xfrm xmlns:a="http://schemas.openxmlformats.org/drawingml/2006/main" rot="5400000">
          <a:off x="107775" y="10446707"/>
          <a:ext cx="1391272" cy="5853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solidFill>
                <a:sysClr val="windowText" lastClr="000000"/>
              </a:solidFill>
            </a:rPr>
            <a:t>Compound or</a:t>
          </a:r>
        </a:p>
        <a:p xmlns:a="http://schemas.openxmlformats.org/drawingml/2006/main">
          <a:r>
            <a:rPr lang="en-US" sz="1400" b="1">
              <a:solidFill>
                <a:sysClr val="windowText" lastClr="000000"/>
              </a:solidFill>
            </a:rPr>
            <a:t> Composition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F54"/>
  <sheetViews>
    <sheetView topLeftCell="A37" zoomScale="80" zoomScaleNormal="80" workbookViewId="0">
      <pane xSplit="1" topLeftCell="N1" activePane="topRight" state="frozen"/>
      <selection pane="topRight" activeCell="AB42" sqref="AB42"/>
    </sheetView>
  </sheetViews>
  <sheetFormatPr defaultRowHeight="15"/>
  <cols>
    <col min="1" max="1" width="42.28515625" bestFit="1" customWidth="1"/>
    <col min="2" max="2" width="17.42578125" customWidth="1"/>
    <col min="3" max="3" width="15.85546875" style="1" customWidth="1"/>
    <col min="4" max="4" width="27" customWidth="1"/>
    <col min="5" max="5" width="14.85546875" style="1" customWidth="1"/>
    <col min="6" max="6" width="24.7109375" customWidth="1"/>
    <col min="7" max="7" width="16" style="1" customWidth="1"/>
    <col min="8" max="8" width="25.28515625" customWidth="1"/>
    <col min="9" max="9" width="14.28515625" style="1" customWidth="1"/>
    <col min="10" max="10" width="16.7109375" customWidth="1"/>
    <col min="11" max="11" width="20.5703125" customWidth="1"/>
    <col min="12" max="12" width="29.5703125" customWidth="1"/>
    <col min="13" max="13" width="30.42578125" customWidth="1"/>
    <col min="14" max="14" width="14.7109375" customWidth="1"/>
    <col min="15" max="15" width="18" customWidth="1"/>
    <col min="16" max="17" width="21.140625" customWidth="1"/>
    <col min="18" max="18" width="25" customWidth="1"/>
    <col min="19" max="19" width="25" style="41" customWidth="1"/>
    <col min="20" max="21" width="21.85546875" customWidth="1"/>
    <col min="22" max="22" width="27" customWidth="1"/>
    <col min="23" max="23" width="16.85546875" customWidth="1"/>
  </cols>
  <sheetData>
    <row r="1" spans="1:32" s="33" customFormat="1" ht="133.5" customHeight="1">
      <c r="A1" s="26" t="s">
        <v>0</v>
      </c>
      <c r="B1" s="27" t="s">
        <v>1</v>
      </c>
      <c r="C1" s="27" t="s">
        <v>2</v>
      </c>
      <c r="D1" s="27" t="s">
        <v>3</v>
      </c>
      <c r="E1" s="27" t="s">
        <v>4</v>
      </c>
      <c r="F1" s="28" t="s">
        <v>5</v>
      </c>
      <c r="G1" s="27" t="s">
        <v>6</v>
      </c>
      <c r="H1" s="29" t="s">
        <v>7</v>
      </c>
      <c r="I1" s="27" t="s">
        <v>8</v>
      </c>
      <c r="J1" s="27" t="s">
        <v>9</v>
      </c>
      <c r="K1" s="46" t="s">
        <v>10</v>
      </c>
      <c r="L1" s="27" t="s">
        <v>11</v>
      </c>
      <c r="M1" s="48" t="s">
        <v>12</v>
      </c>
      <c r="N1" s="30" t="s">
        <v>13</v>
      </c>
      <c r="O1" s="27" t="s">
        <v>14</v>
      </c>
      <c r="P1" s="10" t="s">
        <v>15</v>
      </c>
      <c r="Q1" s="27" t="s">
        <v>16</v>
      </c>
      <c r="R1" s="27" t="s">
        <v>17</v>
      </c>
      <c r="S1" s="49" t="s">
        <v>18</v>
      </c>
      <c r="T1" s="50" t="s">
        <v>19</v>
      </c>
      <c r="U1" s="34" t="s">
        <v>20</v>
      </c>
      <c r="V1" s="31" t="s">
        <v>21</v>
      </c>
      <c r="W1" s="32" t="s">
        <v>22</v>
      </c>
    </row>
    <row r="2" spans="1:32" s="12" customFormat="1" ht="90" customHeight="1">
      <c r="A2" s="16" t="s">
        <v>23</v>
      </c>
      <c r="B2" s="16" t="s">
        <v>24</v>
      </c>
      <c r="C2" s="16" t="s">
        <v>24</v>
      </c>
      <c r="D2" s="16" t="s">
        <v>25</v>
      </c>
      <c r="E2" s="16" t="s">
        <v>24</v>
      </c>
      <c r="F2" s="16" t="s">
        <v>26</v>
      </c>
      <c r="G2" s="16" t="s">
        <v>24</v>
      </c>
      <c r="H2" s="16" t="s">
        <v>27</v>
      </c>
      <c r="I2" s="16" t="s">
        <v>28</v>
      </c>
      <c r="J2" s="16" t="s">
        <v>24</v>
      </c>
      <c r="K2" s="47" t="s">
        <v>29</v>
      </c>
      <c r="L2" s="16" t="s">
        <v>30</v>
      </c>
      <c r="M2" s="47" t="s">
        <v>31</v>
      </c>
      <c r="N2" s="16" t="s">
        <v>32</v>
      </c>
      <c r="O2" s="16" t="s">
        <v>33</v>
      </c>
      <c r="P2" s="16" t="s">
        <v>34</v>
      </c>
      <c r="Q2" s="16" t="s">
        <v>35</v>
      </c>
      <c r="R2" s="16" t="s">
        <v>36</v>
      </c>
      <c r="S2" s="47" t="s">
        <v>37</v>
      </c>
      <c r="T2" s="47" t="s">
        <v>38</v>
      </c>
      <c r="U2" s="17" t="s">
        <v>24</v>
      </c>
      <c r="V2" s="17" t="s">
        <v>39</v>
      </c>
      <c r="W2" s="17" t="s">
        <v>40</v>
      </c>
    </row>
    <row r="3" spans="1:32">
      <c r="A3" s="5">
        <v>5635517</v>
      </c>
      <c r="B3" s="9">
        <v>35270</v>
      </c>
      <c r="C3" s="9">
        <v>35270</v>
      </c>
      <c r="D3" s="6">
        <f>DATEDIF(B3, C3, "D")</f>
        <v>0</v>
      </c>
      <c r="E3" s="9">
        <v>35270</v>
      </c>
      <c r="F3" s="7">
        <f t="shared" ref="F3:F29" si="0">DATEDIF(C3, E3, "D")</f>
        <v>0</v>
      </c>
      <c r="G3" s="9">
        <v>35584</v>
      </c>
      <c r="H3" s="7">
        <f>DATEDIF(E3, G3, "D")</f>
        <v>314</v>
      </c>
      <c r="I3" s="4">
        <v>42575</v>
      </c>
      <c r="J3" s="9">
        <v>38713</v>
      </c>
      <c r="K3" s="7">
        <f t="shared" ref="K3:K11" si="1">IF(J3&lt;G3, 0, IF(Q3&lt;I3, IF(Q3&lt;J3, (Q3-G3), (J3-G3)), IF(I3&lt;J3, (I3-G3), (J3-G3))))</f>
        <v>3129</v>
      </c>
      <c r="L3" s="4">
        <f>O3</f>
        <v>42575</v>
      </c>
      <c r="M3" s="6">
        <f>IF(G3&lt;J3, IF(Q3&lt;I3, (Q3-J3), (I3-J3)), IF(Q3&lt;I3, (Q3-G3), (I3-G3)))</f>
        <v>3862</v>
      </c>
      <c r="N3" s="7">
        <v>0</v>
      </c>
      <c r="O3" s="9">
        <f>I3+N3</f>
        <v>42575</v>
      </c>
      <c r="P3" s="6">
        <v>1167</v>
      </c>
      <c r="Q3" s="9">
        <f t="shared" ref="Q3:Q29" si="2">IF(L3&gt;O3, O3, L3)</f>
        <v>42575</v>
      </c>
      <c r="R3" s="9">
        <f t="shared" ref="R3:R29" si="3">Q3+P3</f>
        <v>43742</v>
      </c>
      <c r="S3" s="9"/>
      <c r="T3" s="7"/>
      <c r="U3" s="36"/>
      <c r="V3" s="40"/>
      <c r="W3" s="7">
        <f>DATEDIF(Q3, O3, "D")</f>
        <v>0</v>
      </c>
      <c r="X3" s="41"/>
      <c r="Y3" s="41"/>
      <c r="Z3" s="41"/>
      <c r="AA3" s="41"/>
      <c r="AB3" s="41"/>
      <c r="AC3" s="41"/>
      <c r="AD3" s="41"/>
      <c r="AE3" s="41"/>
      <c r="AF3" s="41"/>
    </row>
    <row r="4" spans="1:32">
      <c r="A4" s="5">
        <v>6045501</v>
      </c>
      <c r="B4" s="9">
        <v>35270</v>
      </c>
      <c r="C4" s="9">
        <v>36035</v>
      </c>
      <c r="D4" s="6">
        <f t="shared" ref="D4:D29" si="4">DATEDIF(B4, C4, "D")</f>
        <v>765</v>
      </c>
      <c r="E4" s="9">
        <v>36035</v>
      </c>
      <c r="F4" s="7">
        <f t="shared" si="0"/>
        <v>0</v>
      </c>
      <c r="G4" s="9">
        <v>36620</v>
      </c>
      <c r="H4" s="7">
        <f t="shared" ref="H4:H29" si="5">DATEDIF(E4, G4, "D")</f>
        <v>585</v>
      </c>
      <c r="I4" s="4">
        <v>43340</v>
      </c>
      <c r="J4" s="9">
        <v>38713</v>
      </c>
      <c r="K4" s="7">
        <f t="shared" si="1"/>
        <v>2093</v>
      </c>
      <c r="L4" s="4">
        <f>O4</f>
        <v>43340</v>
      </c>
      <c r="M4" s="6">
        <f>IF(G4&lt;J4, IF(Q4&lt;I4, (Q4-J4), (I4-J4)), IF(Q4&lt;I4, (Q4-G4), (I4-G4)))</f>
        <v>4627</v>
      </c>
      <c r="N4" s="7">
        <v>0</v>
      </c>
      <c r="O4" s="9">
        <f>I4+N4</f>
        <v>43340</v>
      </c>
      <c r="P4" s="6">
        <v>0</v>
      </c>
      <c r="Q4" s="9">
        <f t="shared" si="2"/>
        <v>43340</v>
      </c>
      <c r="R4" s="9">
        <f t="shared" si="3"/>
        <v>43340</v>
      </c>
      <c r="S4" s="9"/>
      <c r="T4" s="7"/>
      <c r="U4" s="36"/>
      <c r="V4" s="40"/>
      <c r="W4" s="7">
        <f t="shared" ref="W4:W29" si="6">DATEDIF(Q4, O4, "D")</f>
        <v>0</v>
      </c>
      <c r="X4" s="41"/>
      <c r="Y4" s="41"/>
      <c r="Z4" s="41"/>
      <c r="AA4" s="41"/>
      <c r="AB4" s="41"/>
      <c r="AC4" s="41"/>
      <c r="AD4" s="41"/>
      <c r="AE4" s="41"/>
      <c r="AF4" s="41"/>
    </row>
    <row r="5" spans="1:32">
      <c r="A5" s="5">
        <v>6315720</v>
      </c>
      <c r="B5" s="9">
        <v>35270</v>
      </c>
      <c r="C5" s="9">
        <v>36822</v>
      </c>
      <c r="D5" s="6">
        <f t="shared" si="4"/>
        <v>1552</v>
      </c>
      <c r="E5" s="9">
        <v>36822</v>
      </c>
      <c r="F5" s="7">
        <f t="shared" si="0"/>
        <v>0</v>
      </c>
      <c r="G5" s="9">
        <v>37208</v>
      </c>
      <c r="H5" s="7">
        <f t="shared" si="5"/>
        <v>386</v>
      </c>
      <c r="I5" s="4">
        <v>44127</v>
      </c>
      <c r="J5" s="9">
        <v>38713</v>
      </c>
      <c r="K5" s="7">
        <f t="shared" si="1"/>
        <v>1505</v>
      </c>
      <c r="L5" s="4">
        <f>O5</f>
        <v>44127</v>
      </c>
      <c r="M5" s="6">
        <f>IF(G5&lt;J5, IF(Q5&lt;I5, (Q5-J5), (I5-J5)), IF(Q5&lt;I5, (Q5-G5), (I5-G5)))</f>
        <v>5414</v>
      </c>
      <c r="N5" s="7">
        <v>0</v>
      </c>
      <c r="O5" s="9">
        <f>I5+N5</f>
        <v>44127</v>
      </c>
      <c r="P5" s="6">
        <v>0</v>
      </c>
      <c r="Q5" s="9">
        <f t="shared" si="2"/>
        <v>44127</v>
      </c>
      <c r="R5" s="9">
        <f t="shared" si="3"/>
        <v>44127</v>
      </c>
      <c r="S5" s="9"/>
      <c r="T5" s="5"/>
      <c r="U5" s="35"/>
      <c r="V5" s="40"/>
      <c r="W5" s="7">
        <f t="shared" si="6"/>
        <v>0</v>
      </c>
      <c r="X5" s="41"/>
      <c r="Y5" s="41"/>
      <c r="Z5" s="41"/>
      <c r="AA5" s="41"/>
      <c r="AB5" s="41"/>
      <c r="AC5" s="41"/>
      <c r="AD5" s="41"/>
      <c r="AE5" s="41"/>
      <c r="AF5" s="41"/>
    </row>
    <row r="6" spans="1:32">
      <c r="A6" s="5">
        <v>6555554</v>
      </c>
      <c r="B6" s="9">
        <v>35270</v>
      </c>
      <c r="C6" s="9">
        <v>35299</v>
      </c>
      <c r="D6" s="6">
        <f t="shared" si="4"/>
        <v>29</v>
      </c>
      <c r="E6" s="9">
        <v>36934</v>
      </c>
      <c r="F6" s="7">
        <f t="shared" si="0"/>
        <v>1635</v>
      </c>
      <c r="G6" s="9">
        <v>37740</v>
      </c>
      <c r="H6" s="7">
        <f t="shared" si="5"/>
        <v>806</v>
      </c>
      <c r="I6" s="9">
        <v>42604</v>
      </c>
      <c r="J6" s="9">
        <v>38713</v>
      </c>
      <c r="K6" s="7">
        <f t="shared" si="1"/>
        <v>973</v>
      </c>
      <c r="L6" s="4">
        <v>42575</v>
      </c>
      <c r="M6" s="61">
        <f>IF(G6&lt;J6, IF(Q6&lt;I6, (Q6-J6), (I6-J6)), IF(Q6&lt;I6, (Q6-G6), (I6-G6)))</f>
        <v>3862</v>
      </c>
      <c r="N6" s="7">
        <v>0</v>
      </c>
      <c r="O6" s="9">
        <f t="shared" ref="O6:O29" si="7">I6+N6</f>
        <v>42604</v>
      </c>
      <c r="P6" s="6">
        <v>0</v>
      </c>
      <c r="Q6" s="9">
        <f t="shared" si="2"/>
        <v>42575</v>
      </c>
      <c r="R6" s="9">
        <f t="shared" si="3"/>
        <v>42575</v>
      </c>
      <c r="S6" s="9"/>
      <c r="T6" s="5"/>
      <c r="U6" s="35"/>
      <c r="V6" s="35"/>
      <c r="W6" s="7">
        <f t="shared" si="6"/>
        <v>29</v>
      </c>
      <c r="X6" s="41"/>
      <c r="Y6" s="41"/>
      <c r="Z6" s="41"/>
      <c r="AA6" s="41"/>
      <c r="AB6" s="41"/>
      <c r="AC6" s="41"/>
      <c r="AD6" s="41"/>
      <c r="AE6" s="41"/>
      <c r="AF6" s="41"/>
    </row>
    <row r="7" spans="1:32">
      <c r="A7" s="5">
        <v>6561976</v>
      </c>
      <c r="B7" s="9">
        <v>35270</v>
      </c>
      <c r="C7" s="9">
        <v>36035</v>
      </c>
      <c r="D7" s="6">
        <f t="shared" si="4"/>
        <v>765</v>
      </c>
      <c r="E7" s="9">
        <v>37160</v>
      </c>
      <c r="F7" s="7">
        <f t="shared" si="0"/>
        <v>1125</v>
      </c>
      <c r="G7" s="9">
        <v>37754</v>
      </c>
      <c r="H7" s="7">
        <f t="shared" si="5"/>
        <v>594</v>
      </c>
      <c r="I7" s="9">
        <v>43340</v>
      </c>
      <c r="J7" s="9">
        <v>38713</v>
      </c>
      <c r="K7" s="7">
        <f t="shared" si="1"/>
        <v>959</v>
      </c>
      <c r="L7" s="4">
        <f>O7</f>
        <v>43340</v>
      </c>
      <c r="M7" s="61">
        <f>IF(G7&lt;J7, IF(Q7&lt;I7, (Q7-J7), (I7-J7)), IF(Q7&lt;I7, (Q7-G7), (I7-G7)))</f>
        <v>4627</v>
      </c>
      <c r="N7" s="7">
        <v>0</v>
      </c>
      <c r="O7" s="9">
        <f t="shared" si="7"/>
        <v>43340</v>
      </c>
      <c r="P7" s="6">
        <v>0</v>
      </c>
      <c r="Q7" s="9">
        <f t="shared" si="2"/>
        <v>43340</v>
      </c>
      <c r="R7" s="9">
        <f t="shared" si="3"/>
        <v>43340</v>
      </c>
      <c r="S7" s="9"/>
      <c r="T7" s="5"/>
      <c r="U7" s="35"/>
      <c r="V7" s="35"/>
      <c r="W7" s="7">
        <f t="shared" si="6"/>
        <v>0</v>
      </c>
      <c r="X7" s="41"/>
      <c r="Y7" s="41"/>
      <c r="Z7" s="41"/>
      <c r="AA7" s="41"/>
      <c r="AB7" s="41"/>
      <c r="AC7" s="41"/>
      <c r="AD7" s="41"/>
      <c r="AE7" s="41"/>
      <c r="AF7" s="41"/>
    </row>
    <row r="8" spans="1:32">
      <c r="A8" s="5">
        <v>6561977</v>
      </c>
      <c r="B8" s="9">
        <v>35270</v>
      </c>
      <c r="C8" s="9">
        <v>36822</v>
      </c>
      <c r="D8" s="6">
        <f t="shared" si="4"/>
        <v>1552</v>
      </c>
      <c r="E8" s="9">
        <v>37161</v>
      </c>
      <c r="F8" s="7">
        <f t="shared" si="0"/>
        <v>339</v>
      </c>
      <c r="G8" s="9">
        <v>37754</v>
      </c>
      <c r="H8" s="7">
        <f t="shared" si="5"/>
        <v>593</v>
      </c>
      <c r="I8" s="9">
        <v>44127</v>
      </c>
      <c r="J8" s="9">
        <v>38713</v>
      </c>
      <c r="K8" s="7">
        <f t="shared" si="1"/>
        <v>959</v>
      </c>
      <c r="L8" s="4">
        <f>O5</f>
        <v>44127</v>
      </c>
      <c r="M8" s="61">
        <f t="shared" ref="M8:M9" si="8">IF(G8&lt;J8, IF(Q8&lt;I8, (Q8-J8), (I8-J8)), IF(Q8&lt;I8, (Q8-G8), (I8-G8)))</f>
        <v>5414</v>
      </c>
      <c r="N8" s="7">
        <v>0</v>
      </c>
      <c r="O8" s="9">
        <f t="shared" si="7"/>
        <v>44127</v>
      </c>
      <c r="P8" s="6">
        <v>0</v>
      </c>
      <c r="Q8" s="9">
        <f t="shared" si="2"/>
        <v>44127</v>
      </c>
      <c r="R8" s="9">
        <f t="shared" si="3"/>
        <v>44127</v>
      </c>
      <c r="S8" s="9"/>
      <c r="T8" s="5"/>
      <c r="U8" s="35"/>
      <c r="V8" s="35"/>
      <c r="W8" s="7">
        <f t="shared" si="6"/>
        <v>0</v>
      </c>
      <c r="X8" s="41"/>
      <c r="Y8" s="41"/>
      <c r="Z8" s="41"/>
      <c r="AA8" s="41"/>
      <c r="AB8" s="41"/>
      <c r="AC8" s="41"/>
      <c r="AD8" s="41"/>
      <c r="AE8" s="41"/>
      <c r="AF8" s="41"/>
    </row>
    <row r="9" spans="1:32">
      <c r="A9" s="5">
        <v>6755784</v>
      </c>
      <c r="B9" s="9">
        <v>35270</v>
      </c>
      <c r="C9" s="9">
        <v>36822</v>
      </c>
      <c r="D9" s="6">
        <f t="shared" si="4"/>
        <v>1552</v>
      </c>
      <c r="E9" s="9">
        <v>37687</v>
      </c>
      <c r="F9" s="7">
        <f t="shared" si="0"/>
        <v>865</v>
      </c>
      <c r="G9" s="9">
        <v>38167</v>
      </c>
      <c r="H9" s="7">
        <f t="shared" si="5"/>
        <v>480</v>
      </c>
      <c r="I9" s="9">
        <v>44127</v>
      </c>
      <c r="J9" s="9">
        <v>38713</v>
      </c>
      <c r="K9" s="7">
        <f t="shared" si="1"/>
        <v>546</v>
      </c>
      <c r="L9" s="4">
        <f>O9</f>
        <v>44161</v>
      </c>
      <c r="M9" s="61">
        <f t="shared" si="8"/>
        <v>5414</v>
      </c>
      <c r="N9" s="7">
        <v>34</v>
      </c>
      <c r="O9" s="9">
        <f t="shared" si="7"/>
        <v>44161</v>
      </c>
      <c r="P9" s="6">
        <v>0</v>
      </c>
      <c r="Q9" s="9">
        <f t="shared" si="2"/>
        <v>44161</v>
      </c>
      <c r="R9" s="9">
        <f t="shared" si="3"/>
        <v>44161</v>
      </c>
      <c r="S9" s="9"/>
      <c r="T9" s="5"/>
      <c r="U9" s="35"/>
      <c r="V9" s="35"/>
      <c r="W9" s="7">
        <f t="shared" si="6"/>
        <v>0</v>
      </c>
      <c r="X9" s="41"/>
      <c r="Y9" s="41"/>
      <c r="Z9" s="41"/>
      <c r="AA9" s="41"/>
      <c r="AB9" s="41"/>
      <c r="AC9" s="41"/>
      <c r="AD9" s="41"/>
      <c r="AE9" s="41"/>
      <c r="AF9" s="41"/>
    </row>
    <row r="10" spans="1:32">
      <c r="A10" s="5">
        <v>6908432</v>
      </c>
      <c r="B10" s="9">
        <v>35270</v>
      </c>
      <c r="C10" s="9">
        <v>36035</v>
      </c>
      <c r="D10" s="6">
        <f t="shared" si="4"/>
        <v>765</v>
      </c>
      <c r="E10" s="9">
        <v>38008</v>
      </c>
      <c r="F10" s="7">
        <f t="shared" si="0"/>
        <v>1973</v>
      </c>
      <c r="G10" s="9">
        <v>38524</v>
      </c>
      <c r="H10" s="7">
        <f t="shared" si="5"/>
        <v>516</v>
      </c>
      <c r="I10" s="9">
        <v>43340</v>
      </c>
      <c r="J10" s="9">
        <v>38713</v>
      </c>
      <c r="K10" s="7">
        <f t="shared" si="1"/>
        <v>189</v>
      </c>
      <c r="L10" s="4">
        <f>O7</f>
        <v>43340</v>
      </c>
      <c r="M10" s="61">
        <f t="shared" ref="M10:M27" si="9">IF(G10&lt;J10, IF(Q10&lt;I10, (Q10-J10), (I10-J10)), IF(Q10&lt;I10, (Q10-G10), (I10-G10)))</f>
        <v>4627</v>
      </c>
      <c r="N10" s="7">
        <v>0</v>
      </c>
      <c r="O10" s="9">
        <f t="shared" si="7"/>
        <v>43340</v>
      </c>
      <c r="P10" s="6">
        <v>0</v>
      </c>
      <c r="Q10" s="9">
        <f t="shared" si="2"/>
        <v>43340</v>
      </c>
      <c r="R10" s="9">
        <f t="shared" si="3"/>
        <v>43340</v>
      </c>
      <c r="S10" s="9"/>
      <c r="T10" s="5"/>
      <c r="U10" s="35"/>
      <c r="V10" s="35"/>
      <c r="W10" s="7">
        <f t="shared" si="6"/>
        <v>0</v>
      </c>
      <c r="X10" s="41"/>
      <c r="Y10" s="41"/>
      <c r="Z10" s="41"/>
      <c r="AA10" s="41"/>
      <c r="AB10" s="41"/>
      <c r="AC10" s="41"/>
      <c r="AD10" s="41"/>
      <c r="AE10" s="41"/>
      <c r="AF10" s="41"/>
    </row>
    <row r="11" spans="1:32">
      <c r="A11" s="5">
        <v>6281230</v>
      </c>
      <c r="B11" s="9">
        <v>35270</v>
      </c>
      <c r="C11" s="9">
        <v>35299</v>
      </c>
      <c r="D11" s="6">
        <f t="shared" si="4"/>
        <v>29</v>
      </c>
      <c r="E11" s="9">
        <v>36622</v>
      </c>
      <c r="F11" s="7">
        <f t="shared" si="0"/>
        <v>1323</v>
      </c>
      <c r="G11" s="9">
        <v>37131</v>
      </c>
      <c r="H11" s="7">
        <f t="shared" si="5"/>
        <v>509</v>
      </c>
      <c r="I11" s="9">
        <v>42604</v>
      </c>
      <c r="J11" s="9">
        <v>38713</v>
      </c>
      <c r="K11" s="7">
        <f t="shared" si="1"/>
        <v>1582</v>
      </c>
      <c r="L11" s="4">
        <v>42575</v>
      </c>
      <c r="M11" s="61">
        <f t="shared" si="9"/>
        <v>3862</v>
      </c>
      <c r="N11" s="7">
        <v>0</v>
      </c>
      <c r="O11" s="9">
        <f t="shared" si="7"/>
        <v>42604</v>
      </c>
      <c r="P11" s="6">
        <v>0</v>
      </c>
      <c r="Q11" s="9">
        <f t="shared" si="2"/>
        <v>42575</v>
      </c>
      <c r="R11" s="9">
        <f t="shared" si="3"/>
        <v>42575</v>
      </c>
      <c r="S11" s="9"/>
      <c r="T11" s="5"/>
      <c r="U11" s="35"/>
      <c r="V11" s="35"/>
      <c r="W11" s="7">
        <f t="shared" si="6"/>
        <v>29</v>
      </c>
      <c r="X11" s="41"/>
      <c r="Y11" s="41"/>
      <c r="Z11" s="41"/>
      <c r="AA11" s="41"/>
      <c r="AB11" s="41"/>
      <c r="AC11" s="41"/>
      <c r="AD11" s="41"/>
      <c r="AE11" s="41"/>
      <c r="AF11" s="41"/>
    </row>
    <row r="12" spans="1:32">
      <c r="A12" s="5">
        <v>7119106</v>
      </c>
      <c r="B12" s="9">
        <v>35270</v>
      </c>
      <c r="C12" s="9">
        <v>36287</v>
      </c>
      <c r="D12" s="6">
        <f t="shared" si="4"/>
        <v>1017</v>
      </c>
      <c r="E12" s="9">
        <v>37627</v>
      </c>
      <c r="F12" s="7">
        <f t="shared" si="0"/>
        <v>1340</v>
      </c>
      <c r="G12" s="9">
        <v>39000</v>
      </c>
      <c r="H12" s="7">
        <f t="shared" si="5"/>
        <v>1373</v>
      </c>
      <c r="I12" s="9">
        <v>43592</v>
      </c>
      <c r="J12" s="9">
        <v>38713</v>
      </c>
      <c r="K12" s="7">
        <f t="shared" ref="K12:K29" si="10">IF(J12&lt;G12, 0, IF(Q12&lt;I12, IF(Q12&lt;J12, (Q12-G12), (J12-G12)), IF(I12&lt;J12, (I12-G12), (J12-G12))))</f>
        <v>0</v>
      </c>
      <c r="L12" s="4">
        <f>O6</f>
        <v>42604</v>
      </c>
      <c r="M12" s="61">
        <f t="shared" si="9"/>
        <v>3604</v>
      </c>
      <c r="N12" s="7">
        <v>0</v>
      </c>
      <c r="O12" s="9">
        <f t="shared" si="7"/>
        <v>43592</v>
      </c>
      <c r="P12" s="6">
        <v>0</v>
      </c>
      <c r="Q12" s="9">
        <f t="shared" si="2"/>
        <v>42604</v>
      </c>
      <c r="R12" s="9">
        <f t="shared" si="3"/>
        <v>42604</v>
      </c>
      <c r="S12" s="9"/>
      <c r="T12" s="5"/>
      <c r="U12" s="35"/>
      <c r="V12" s="35"/>
      <c r="W12" s="7">
        <f t="shared" si="6"/>
        <v>988</v>
      </c>
      <c r="X12" s="41"/>
      <c r="Y12" s="41"/>
      <c r="Z12" s="41"/>
      <c r="AA12" s="41"/>
      <c r="AB12" s="41"/>
      <c r="AC12" s="41"/>
      <c r="AD12" s="41"/>
      <c r="AE12" s="41"/>
      <c r="AF12" s="41"/>
    </row>
    <row r="13" spans="1:32">
      <c r="A13" s="5">
        <v>7189740</v>
      </c>
      <c r="B13" s="9">
        <v>35270</v>
      </c>
      <c r="C13" s="9">
        <v>37722</v>
      </c>
      <c r="D13" s="6">
        <f t="shared" si="4"/>
        <v>2452</v>
      </c>
      <c r="E13" s="9">
        <v>37722</v>
      </c>
      <c r="F13" s="7">
        <f t="shared" si="0"/>
        <v>0</v>
      </c>
      <c r="G13" s="9">
        <v>39154</v>
      </c>
      <c r="H13" s="7">
        <f t="shared" si="5"/>
        <v>1432</v>
      </c>
      <c r="I13" s="9">
        <v>45027</v>
      </c>
      <c r="J13" s="9">
        <v>38713</v>
      </c>
      <c r="K13" s="7">
        <f t="shared" si="10"/>
        <v>0</v>
      </c>
      <c r="L13" s="4">
        <f>O16</f>
        <v>45206</v>
      </c>
      <c r="M13" s="61">
        <f t="shared" si="9"/>
        <v>5873</v>
      </c>
      <c r="N13" s="7">
        <v>0</v>
      </c>
      <c r="O13" s="9">
        <f t="shared" si="7"/>
        <v>45027</v>
      </c>
      <c r="P13" s="6">
        <v>0</v>
      </c>
      <c r="Q13" s="9">
        <f t="shared" si="2"/>
        <v>45027</v>
      </c>
      <c r="R13" s="9">
        <f t="shared" si="3"/>
        <v>45027</v>
      </c>
      <c r="S13" s="9"/>
      <c r="T13" s="5"/>
      <c r="U13" s="35"/>
      <c r="V13" s="43"/>
      <c r="W13" s="7">
        <f t="shared" si="6"/>
        <v>0</v>
      </c>
      <c r="X13" s="41"/>
      <c r="Y13" s="41"/>
      <c r="Z13" s="41"/>
      <c r="AA13" s="41"/>
      <c r="AB13" s="41"/>
      <c r="AC13" s="41"/>
      <c r="AD13" s="41"/>
      <c r="AE13" s="41"/>
      <c r="AF13" s="41"/>
    </row>
    <row r="14" spans="1:32">
      <c r="A14" s="5">
        <v>7465800</v>
      </c>
      <c r="B14" s="9">
        <v>35270</v>
      </c>
      <c r="C14" s="9">
        <v>38233</v>
      </c>
      <c r="D14" s="6">
        <f t="shared" si="4"/>
        <v>2963</v>
      </c>
      <c r="E14" s="9">
        <v>38233</v>
      </c>
      <c r="F14" s="7">
        <f t="shared" si="0"/>
        <v>0</v>
      </c>
      <c r="G14" s="9">
        <v>39798</v>
      </c>
      <c r="H14" s="7">
        <f t="shared" si="5"/>
        <v>1565</v>
      </c>
      <c r="I14" s="9">
        <v>45538</v>
      </c>
      <c r="J14" s="9">
        <v>38713</v>
      </c>
      <c r="K14" s="7">
        <f t="shared" si="10"/>
        <v>0</v>
      </c>
      <c r="L14" s="4">
        <f>O14</f>
        <v>46504</v>
      </c>
      <c r="M14" s="61">
        <f t="shared" si="9"/>
        <v>5740</v>
      </c>
      <c r="N14" s="7">
        <v>966</v>
      </c>
      <c r="O14" s="9">
        <f t="shared" si="7"/>
        <v>46504</v>
      </c>
      <c r="P14" s="6">
        <v>0</v>
      </c>
      <c r="Q14" s="9">
        <f t="shared" si="2"/>
        <v>46504</v>
      </c>
      <c r="R14" s="9">
        <f t="shared" si="3"/>
        <v>46504</v>
      </c>
      <c r="S14" s="9"/>
      <c r="T14" s="5"/>
      <c r="U14" s="35"/>
      <c r="V14" s="35"/>
      <c r="W14" s="7">
        <f t="shared" si="6"/>
        <v>0</v>
      </c>
      <c r="X14" s="41"/>
      <c r="Y14" s="41"/>
      <c r="Z14" s="41"/>
      <c r="AA14" s="41"/>
      <c r="AB14" s="41"/>
      <c r="AC14" s="41"/>
      <c r="AD14" s="41"/>
      <c r="AE14" s="41"/>
      <c r="AF14" s="41"/>
    </row>
    <row r="15" spans="1:32">
      <c r="A15" s="5">
        <v>7855217</v>
      </c>
      <c r="B15" s="9">
        <v>35270</v>
      </c>
      <c r="C15" s="9">
        <v>38233</v>
      </c>
      <c r="D15" s="6">
        <f t="shared" si="4"/>
        <v>2963</v>
      </c>
      <c r="E15" s="9">
        <v>39787</v>
      </c>
      <c r="F15" s="7">
        <f t="shared" si="0"/>
        <v>1554</v>
      </c>
      <c r="G15" s="9">
        <v>40533</v>
      </c>
      <c r="H15" s="7">
        <f t="shared" si="5"/>
        <v>746</v>
      </c>
      <c r="I15" s="9">
        <v>45538</v>
      </c>
      <c r="J15" s="9">
        <v>38713</v>
      </c>
      <c r="K15" s="7">
        <f t="shared" si="10"/>
        <v>0</v>
      </c>
      <c r="L15" s="4">
        <f>O14</f>
        <v>46504</v>
      </c>
      <c r="M15" s="61">
        <f t="shared" si="9"/>
        <v>5005</v>
      </c>
      <c r="N15" s="7">
        <v>82</v>
      </c>
      <c r="O15" s="9">
        <f t="shared" si="7"/>
        <v>45620</v>
      </c>
      <c r="P15" s="6">
        <v>0</v>
      </c>
      <c r="Q15" s="9">
        <f t="shared" si="2"/>
        <v>45620</v>
      </c>
      <c r="R15" s="9">
        <f t="shared" si="3"/>
        <v>45620</v>
      </c>
      <c r="S15" s="9"/>
      <c r="T15" s="5"/>
      <c r="U15" s="35"/>
      <c r="V15" s="35"/>
      <c r="W15" s="7">
        <f t="shared" si="6"/>
        <v>0</v>
      </c>
      <c r="X15" s="41"/>
      <c r="Y15" s="41"/>
      <c r="Z15" s="41"/>
      <c r="AA15" s="41"/>
      <c r="AB15" s="41"/>
      <c r="AC15" s="41"/>
      <c r="AD15" s="41"/>
      <c r="AE15" s="41"/>
      <c r="AF15" s="41"/>
    </row>
    <row r="16" spans="1:32">
      <c r="A16" s="5">
        <v>7968569</v>
      </c>
      <c r="B16" s="9">
        <v>35270</v>
      </c>
      <c r="C16" s="9">
        <v>37756</v>
      </c>
      <c r="D16" s="6">
        <f t="shared" si="4"/>
        <v>2486</v>
      </c>
      <c r="E16" s="9">
        <v>37756</v>
      </c>
      <c r="F16" s="7">
        <f t="shared" si="0"/>
        <v>0</v>
      </c>
      <c r="G16" s="9">
        <v>40722</v>
      </c>
      <c r="H16" s="7">
        <f t="shared" si="5"/>
        <v>2966</v>
      </c>
      <c r="I16" s="9">
        <v>45061</v>
      </c>
      <c r="J16" s="9">
        <v>38713</v>
      </c>
      <c r="K16" s="7">
        <f t="shared" si="10"/>
        <v>0</v>
      </c>
      <c r="L16" s="4">
        <f>O16</f>
        <v>45206</v>
      </c>
      <c r="M16" s="61">
        <f t="shared" si="9"/>
        <v>4339</v>
      </c>
      <c r="N16" s="7">
        <v>145</v>
      </c>
      <c r="O16" s="9">
        <f t="shared" si="7"/>
        <v>45206</v>
      </c>
      <c r="P16" s="6">
        <v>0</v>
      </c>
      <c r="Q16" s="9">
        <f t="shared" si="2"/>
        <v>45206</v>
      </c>
      <c r="R16" s="9">
        <f t="shared" si="3"/>
        <v>45206</v>
      </c>
      <c r="S16" s="9"/>
      <c r="T16" s="5"/>
      <c r="U16" s="35"/>
      <c r="V16" s="35"/>
      <c r="W16" s="7">
        <f t="shared" si="6"/>
        <v>0</v>
      </c>
      <c r="X16" s="41"/>
      <c r="Y16" s="41"/>
      <c r="Z16" s="41"/>
      <c r="AA16" s="41"/>
      <c r="AB16" s="41"/>
      <c r="AC16" s="41"/>
      <c r="AD16" s="41"/>
      <c r="AE16" s="41"/>
      <c r="AF16" s="41"/>
    </row>
    <row r="17" spans="1:32">
      <c r="A17" s="5">
        <v>8204763</v>
      </c>
      <c r="B17" s="9">
        <v>35270</v>
      </c>
      <c r="C17" s="9">
        <v>36035</v>
      </c>
      <c r="D17" s="6">
        <f t="shared" si="4"/>
        <v>765</v>
      </c>
      <c r="E17" s="9">
        <v>40525</v>
      </c>
      <c r="F17" s="7">
        <f t="shared" si="0"/>
        <v>4490</v>
      </c>
      <c r="G17" s="9">
        <v>41079</v>
      </c>
      <c r="H17" s="7">
        <f t="shared" si="5"/>
        <v>554</v>
      </c>
      <c r="I17" s="9">
        <v>43340</v>
      </c>
      <c r="J17" s="9">
        <v>38713</v>
      </c>
      <c r="K17" s="7">
        <f t="shared" si="10"/>
        <v>0</v>
      </c>
      <c r="L17" s="4">
        <f>O17</f>
        <v>43340</v>
      </c>
      <c r="M17" s="61">
        <f t="shared" si="9"/>
        <v>2261</v>
      </c>
      <c r="N17" s="7">
        <v>0</v>
      </c>
      <c r="O17" s="9">
        <f t="shared" si="7"/>
        <v>43340</v>
      </c>
      <c r="P17" s="6">
        <v>0</v>
      </c>
      <c r="Q17" s="9">
        <f t="shared" si="2"/>
        <v>43340</v>
      </c>
      <c r="R17" s="9">
        <f t="shared" si="3"/>
        <v>43340</v>
      </c>
      <c r="S17" s="9"/>
      <c r="T17" s="5"/>
      <c r="U17" s="35"/>
      <c r="V17" s="35"/>
      <c r="W17" s="7">
        <f t="shared" si="6"/>
        <v>0</v>
      </c>
      <c r="X17" s="41"/>
      <c r="Y17" s="41"/>
      <c r="Z17" s="41"/>
      <c r="AA17" s="41"/>
      <c r="AB17" s="41"/>
      <c r="AC17" s="41"/>
      <c r="AD17" s="41"/>
      <c r="AE17" s="41"/>
      <c r="AF17" s="41"/>
    </row>
    <row r="18" spans="1:32">
      <c r="A18" s="5">
        <v>8288415</v>
      </c>
      <c r="B18" s="9">
        <v>35270</v>
      </c>
      <c r="C18" s="9">
        <v>36287</v>
      </c>
      <c r="D18" s="6">
        <f t="shared" si="4"/>
        <v>1017</v>
      </c>
      <c r="E18" s="9">
        <v>40157</v>
      </c>
      <c r="F18" s="7">
        <f t="shared" si="0"/>
        <v>3870</v>
      </c>
      <c r="G18" s="9">
        <v>41198</v>
      </c>
      <c r="H18" s="7">
        <f t="shared" si="5"/>
        <v>1041</v>
      </c>
      <c r="I18" s="9">
        <v>43592</v>
      </c>
      <c r="J18" s="9">
        <v>38713</v>
      </c>
      <c r="K18" s="7">
        <f t="shared" si="10"/>
        <v>0</v>
      </c>
      <c r="L18" s="4">
        <f>O6</f>
        <v>42604</v>
      </c>
      <c r="M18" s="61">
        <f t="shared" si="9"/>
        <v>1406</v>
      </c>
      <c r="N18" s="7">
        <v>257</v>
      </c>
      <c r="O18" s="9">
        <f t="shared" si="7"/>
        <v>43849</v>
      </c>
      <c r="P18" s="6">
        <v>0</v>
      </c>
      <c r="Q18" s="9">
        <f t="shared" si="2"/>
        <v>42604</v>
      </c>
      <c r="R18" s="9">
        <f t="shared" si="3"/>
        <v>42604</v>
      </c>
      <c r="S18" s="9"/>
      <c r="T18" s="5"/>
      <c r="U18" s="35"/>
      <c r="V18" s="35"/>
      <c r="W18" s="7">
        <f t="shared" si="6"/>
        <v>1245</v>
      </c>
      <c r="X18" s="41"/>
      <c r="Y18" s="41"/>
      <c r="Z18" s="41"/>
      <c r="AA18" s="41"/>
      <c r="AB18" s="41"/>
      <c r="AC18" s="41"/>
      <c r="AD18" s="41"/>
      <c r="AE18" s="41"/>
      <c r="AF18" s="41"/>
    </row>
    <row r="19" spans="1:32">
      <c r="A19" s="5">
        <v>8315886</v>
      </c>
      <c r="B19" s="9">
        <v>35270</v>
      </c>
      <c r="C19" s="9">
        <v>36822</v>
      </c>
      <c r="D19" s="6">
        <f t="shared" si="4"/>
        <v>1552</v>
      </c>
      <c r="E19" s="9">
        <v>40525</v>
      </c>
      <c r="F19" s="7">
        <f t="shared" si="0"/>
        <v>3703</v>
      </c>
      <c r="G19" s="9">
        <v>41233</v>
      </c>
      <c r="H19" s="7">
        <f t="shared" si="5"/>
        <v>708</v>
      </c>
      <c r="I19" s="9">
        <v>44127</v>
      </c>
      <c r="J19" s="9">
        <v>38713</v>
      </c>
      <c r="K19" s="7">
        <f t="shared" si="10"/>
        <v>0</v>
      </c>
      <c r="L19" s="4">
        <f>O19</f>
        <v>44282</v>
      </c>
      <c r="M19" s="61">
        <f t="shared" si="9"/>
        <v>2894</v>
      </c>
      <c r="N19" s="7">
        <v>155</v>
      </c>
      <c r="O19" s="9">
        <f t="shared" si="7"/>
        <v>44282</v>
      </c>
      <c r="P19" s="6">
        <v>0</v>
      </c>
      <c r="Q19" s="9">
        <f t="shared" si="2"/>
        <v>44282</v>
      </c>
      <c r="R19" s="9">
        <f t="shared" si="3"/>
        <v>44282</v>
      </c>
      <c r="S19" s="9"/>
      <c r="T19" s="5"/>
      <c r="U19" s="35"/>
      <c r="V19" s="35"/>
      <c r="W19" s="7">
        <f t="shared" si="6"/>
        <v>0</v>
      </c>
      <c r="X19" s="41"/>
      <c r="Y19" s="41"/>
      <c r="Z19" s="41"/>
      <c r="AA19" s="41"/>
      <c r="AB19" s="41"/>
      <c r="AC19" s="41"/>
      <c r="AD19" s="41"/>
      <c r="AE19" s="41"/>
      <c r="AF19" s="41"/>
    </row>
    <row r="20" spans="1:32">
      <c r="A20" s="5">
        <v>8404717</v>
      </c>
      <c r="B20" s="9">
        <v>35270</v>
      </c>
      <c r="C20" s="9">
        <v>37722</v>
      </c>
      <c r="D20" s="6">
        <f t="shared" si="4"/>
        <v>2452</v>
      </c>
      <c r="E20" s="9">
        <v>40626</v>
      </c>
      <c r="F20" s="7">
        <f t="shared" si="0"/>
        <v>2904</v>
      </c>
      <c r="G20" s="9">
        <v>41356</v>
      </c>
      <c r="H20" s="7">
        <f t="shared" si="5"/>
        <v>730</v>
      </c>
      <c r="I20" s="9">
        <v>45027</v>
      </c>
      <c r="J20" s="9">
        <v>38713</v>
      </c>
      <c r="K20" s="7">
        <f t="shared" si="10"/>
        <v>0</v>
      </c>
      <c r="L20" s="4">
        <f>O13</f>
        <v>45027</v>
      </c>
      <c r="M20" s="61">
        <f t="shared" si="9"/>
        <v>3671</v>
      </c>
      <c r="N20" s="7">
        <v>0</v>
      </c>
      <c r="O20" s="9">
        <f t="shared" si="7"/>
        <v>45027</v>
      </c>
      <c r="P20" s="6">
        <v>0</v>
      </c>
      <c r="Q20" s="9">
        <f t="shared" si="2"/>
        <v>45027</v>
      </c>
      <c r="R20" s="9">
        <f t="shared" si="3"/>
        <v>45027</v>
      </c>
      <c r="S20" s="9"/>
      <c r="T20" s="5"/>
      <c r="U20" s="35"/>
      <c r="V20" s="35"/>
      <c r="W20" s="7">
        <f t="shared" si="6"/>
        <v>0</v>
      </c>
      <c r="X20" s="41"/>
      <c r="Y20" s="41"/>
      <c r="Z20" s="41"/>
      <c r="AA20" s="41"/>
      <c r="AB20" s="41"/>
      <c r="AC20" s="41"/>
      <c r="AD20" s="41"/>
      <c r="AE20" s="41"/>
      <c r="AF20" s="41"/>
    </row>
    <row r="21" spans="1:32">
      <c r="A21" s="5">
        <v>7468363</v>
      </c>
      <c r="B21" s="9">
        <v>35270</v>
      </c>
      <c r="C21" s="9">
        <v>37756</v>
      </c>
      <c r="D21" s="6">
        <f t="shared" si="4"/>
        <v>2486</v>
      </c>
      <c r="E21" s="9">
        <v>38450</v>
      </c>
      <c r="F21" s="7">
        <f t="shared" si="0"/>
        <v>694</v>
      </c>
      <c r="G21" s="9">
        <v>39805</v>
      </c>
      <c r="H21" s="7">
        <f t="shared" si="5"/>
        <v>1355</v>
      </c>
      <c r="I21" s="9">
        <v>45061</v>
      </c>
      <c r="J21" s="9">
        <v>38713</v>
      </c>
      <c r="K21" s="7">
        <f t="shared" si="10"/>
        <v>0</v>
      </c>
      <c r="L21" s="4">
        <f>O16</f>
        <v>45206</v>
      </c>
      <c r="M21" s="61">
        <f t="shared" si="9"/>
        <v>5256</v>
      </c>
      <c r="N21" s="7">
        <v>161</v>
      </c>
      <c r="O21" s="9">
        <f t="shared" si="7"/>
        <v>45222</v>
      </c>
      <c r="P21" s="6">
        <v>0</v>
      </c>
      <c r="Q21" s="9">
        <f t="shared" si="2"/>
        <v>45206</v>
      </c>
      <c r="R21" s="9">
        <f t="shared" si="3"/>
        <v>45206</v>
      </c>
      <c r="S21" s="9"/>
      <c r="T21" s="5"/>
      <c r="U21" s="35"/>
      <c r="V21" s="35"/>
      <c r="W21" s="7">
        <f t="shared" si="6"/>
        <v>16</v>
      </c>
      <c r="X21" s="41"/>
      <c r="Y21" s="41"/>
      <c r="Z21" s="41"/>
      <c r="AA21" s="41"/>
      <c r="AB21" s="41"/>
      <c r="AC21" s="41"/>
      <c r="AD21" s="41"/>
      <c r="AE21" s="41"/>
      <c r="AF21" s="41"/>
    </row>
    <row r="22" spans="1:32">
      <c r="A22" s="5">
        <v>8530498</v>
      </c>
      <c r="B22" s="9">
        <v>35270</v>
      </c>
      <c r="C22" s="9">
        <v>37756</v>
      </c>
      <c r="D22" s="6">
        <f t="shared" si="4"/>
        <v>2486</v>
      </c>
      <c r="E22" s="9">
        <v>41372</v>
      </c>
      <c r="F22" s="7">
        <f t="shared" si="0"/>
        <v>3616</v>
      </c>
      <c r="G22" s="9">
        <v>41527</v>
      </c>
      <c r="H22" s="7">
        <f t="shared" si="5"/>
        <v>155</v>
      </c>
      <c r="I22" s="9">
        <v>45061</v>
      </c>
      <c r="J22" s="9">
        <v>38713</v>
      </c>
      <c r="K22" s="7">
        <f t="shared" si="10"/>
        <v>0</v>
      </c>
      <c r="L22" s="4">
        <f>O16</f>
        <v>45206</v>
      </c>
      <c r="M22" s="61">
        <f t="shared" si="9"/>
        <v>3534</v>
      </c>
      <c r="N22" s="7">
        <v>0</v>
      </c>
      <c r="O22" s="9">
        <f t="shared" si="7"/>
        <v>45061</v>
      </c>
      <c r="P22" s="6">
        <v>0</v>
      </c>
      <c r="Q22" s="9">
        <f t="shared" si="2"/>
        <v>45061</v>
      </c>
      <c r="R22" s="9">
        <f t="shared" si="3"/>
        <v>45061</v>
      </c>
      <c r="S22" s="9"/>
      <c r="T22" s="5"/>
      <c r="U22" s="35"/>
      <c r="V22" s="35"/>
      <c r="W22" s="7">
        <f t="shared" si="6"/>
        <v>0</v>
      </c>
      <c r="X22" s="41"/>
      <c r="Y22" s="41"/>
      <c r="Z22" s="41"/>
      <c r="AA22" s="41"/>
      <c r="AB22" s="41"/>
      <c r="AC22" s="41"/>
      <c r="AD22" s="41"/>
      <c r="AE22" s="41"/>
      <c r="AF22" s="41"/>
    </row>
    <row r="23" spans="1:32">
      <c r="A23" s="5">
        <v>8589188</v>
      </c>
      <c r="B23" s="9">
        <v>35270</v>
      </c>
      <c r="C23" s="9">
        <v>36035</v>
      </c>
      <c r="D23" s="6">
        <f t="shared" si="4"/>
        <v>765</v>
      </c>
      <c r="E23" s="9">
        <v>41046</v>
      </c>
      <c r="F23" s="7">
        <f t="shared" si="0"/>
        <v>5011</v>
      </c>
      <c r="G23" s="9">
        <v>41597</v>
      </c>
      <c r="H23" s="7">
        <f t="shared" si="5"/>
        <v>551</v>
      </c>
      <c r="I23" s="9">
        <v>43340</v>
      </c>
      <c r="J23" s="9">
        <v>38713</v>
      </c>
      <c r="K23" s="7">
        <f t="shared" si="10"/>
        <v>0</v>
      </c>
      <c r="L23" s="4">
        <f>O17</f>
        <v>43340</v>
      </c>
      <c r="M23" s="61">
        <f t="shared" si="9"/>
        <v>1743</v>
      </c>
      <c r="N23" s="7">
        <v>0</v>
      </c>
      <c r="O23" s="9">
        <f t="shared" si="7"/>
        <v>43340</v>
      </c>
      <c r="P23" s="6">
        <v>0</v>
      </c>
      <c r="Q23" s="9">
        <f t="shared" si="2"/>
        <v>43340</v>
      </c>
      <c r="R23" s="9">
        <f t="shared" si="3"/>
        <v>43340</v>
      </c>
      <c r="S23" s="9"/>
      <c r="T23" s="5"/>
      <c r="U23" s="35"/>
      <c r="V23" s="35"/>
      <c r="W23" s="7">
        <f t="shared" si="6"/>
        <v>0</v>
      </c>
      <c r="X23" s="41"/>
      <c r="Y23" s="41"/>
      <c r="Z23" s="41"/>
      <c r="AA23" s="41"/>
      <c r="AB23" s="41"/>
      <c r="AC23" s="41"/>
      <c r="AD23" s="41"/>
      <c r="AE23" s="41"/>
      <c r="AF23" s="41"/>
    </row>
    <row r="24" spans="1:32">
      <c r="A24" s="5">
        <v>8626531</v>
      </c>
      <c r="B24" s="9">
        <v>35270</v>
      </c>
      <c r="C24" s="9">
        <v>36822</v>
      </c>
      <c r="D24" s="6">
        <f t="shared" si="4"/>
        <v>1552</v>
      </c>
      <c r="E24" s="9">
        <v>41143</v>
      </c>
      <c r="F24" s="7">
        <f t="shared" si="0"/>
        <v>4321</v>
      </c>
      <c r="G24" s="9">
        <v>41646</v>
      </c>
      <c r="H24" s="7">
        <f t="shared" si="5"/>
        <v>503</v>
      </c>
      <c r="I24" s="9">
        <v>44127</v>
      </c>
      <c r="J24" s="9">
        <v>38713</v>
      </c>
      <c r="K24" s="7">
        <f t="shared" si="10"/>
        <v>0</v>
      </c>
      <c r="L24" s="4">
        <f>O5</f>
        <v>44127</v>
      </c>
      <c r="M24" s="61">
        <f t="shared" si="9"/>
        <v>2481</v>
      </c>
      <c r="N24" s="7">
        <v>0</v>
      </c>
      <c r="O24" s="9">
        <f t="shared" si="7"/>
        <v>44127</v>
      </c>
      <c r="P24" s="6">
        <v>0</v>
      </c>
      <c r="Q24" s="9">
        <f t="shared" si="2"/>
        <v>44127</v>
      </c>
      <c r="R24" s="9">
        <f t="shared" si="3"/>
        <v>44127</v>
      </c>
      <c r="S24" s="9"/>
      <c r="T24" s="5"/>
      <c r="U24" s="35"/>
      <c r="V24" s="35"/>
      <c r="W24" s="7">
        <f t="shared" si="6"/>
        <v>0</v>
      </c>
      <c r="X24" s="41"/>
      <c r="Y24" s="41"/>
      <c r="Z24" s="41"/>
      <c r="AA24" s="41"/>
      <c r="AB24" s="41"/>
      <c r="AC24" s="41"/>
      <c r="AD24" s="41"/>
      <c r="AE24" s="41"/>
      <c r="AF24" s="41"/>
    </row>
    <row r="25" spans="1:32">
      <c r="A25" s="5">
        <v>8648095</v>
      </c>
      <c r="B25" s="9">
        <v>35270</v>
      </c>
      <c r="C25" s="9">
        <v>37756</v>
      </c>
      <c r="D25" s="6">
        <f t="shared" si="4"/>
        <v>2486</v>
      </c>
      <c r="E25" s="9">
        <v>41065</v>
      </c>
      <c r="F25" s="7">
        <f t="shared" si="0"/>
        <v>3309</v>
      </c>
      <c r="G25" s="9">
        <v>41681</v>
      </c>
      <c r="H25" s="7">
        <f t="shared" si="5"/>
        <v>616</v>
      </c>
      <c r="I25" s="9">
        <v>45061</v>
      </c>
      <c r="J25" s="9">
        <v>38713</v>
      </c>
      <c r="K25" s="7">
        <f t="shared" si="10"/>
        <v>0</v>
      </c>
      <c r="L25" s="4">
        <f>O16</f>
        <v>45206</v>
      </c>
      <c r="M25" s="61">
        <f t="shared" si="9"/>
        <v>3380</v>
      </c>
      <c r="N25" s="7">
        <v>0</v>
      </c>
      <c r="O25" s="9">
        <f t="shared" si="7"/>
        <v>45061</v>
      </c>
      <c r="P25" s="6">
        <v>0</v>
      </c>
      <c r="Q25" s="9">
        <f t="shared" si="2"/>
        <v>45061</v>
      </c>
      <c r="R25" s="9">
        <f t="shared" si="3"/>
        <v>45061</v>
      </c>
      <c r="S25" s="9"/>
      <c r="T25" s="5"/>
      <c r="U25" s="35"/>
      <c r="V25" s="35"/>
      <c r="W25" s="7">
        <f t="shared" si="6"/>
        <v>0</v>
      </c>
      <c r="X25" s="41"/>
      <c r="Y25" s="41"/>
      <c r="Z25" s="41"/>
      <c r="AA25" s="41"/>
      <c r="AB25" s="41"/>
      <c r="AC25" s="41"/>
      <c r="AD25" s="41"/>
      <c r="AE25" s="41"/>
      <c r="AF25" s="41"/>
    </row>
    <row r="26" spans="1:32">
      <c r="A26" s="5">
        <v>8741929</v>
      </c>
      <c r="B26" s="9">
        <v>35270</v>
      </c>
      <c r="C26" s="9">
        <v>39295</v>
      </c>
      <c r="D26" s="6">
        <f t="shared" si="4"/>
        <v>4025</v>
      </c>
      <c r="E26" s="9">
        <v>40136</v>
      </c>
      <c r="F26" s="7">
        <f t="shared" si="0"/>
        <v>841</v>
      </c>
      <c r="G26" s="9">
        <v>41793</v>
      </c>
      <c r="H26" s="7">
        <f t="shared" si="5"/>
        <v>1657</v>
      </c>
      <c r="I26" s="9">
        <v>46600</v>
      </c>
      <c r="J26" s="9">
        <v>38713</v>
      </c>
      <c r="K26" s="7">
        <f t="shared" si="10"/>
        <v>0</v>
      </c>
      <c r="L26" s="4">
        <v>46820</v>
      </c>
      <c r="M26" s="61">
        <f t="shared" si="9"/>
        <v>4807</v>
      </c>
      <c r="N26" s="7">
        <v>352</v>
      </c>
      <c r="O26" s="9">
        <f t="shared" si="7"/>
        <v>46952</v>
      </c>
      <c r="P26" s="6">
        <v>0</v>
      </c>
      <c r="Q26" s="9">
        <f t="shared" si="2"/>
        <v>46820</v>
      </c>
      <c r="R26" s="9">
        <f t="shared" si="3"/>
        <v>46820</v>
      </c>
      <c r="S26" s="9"/>
      <c r="T26" s="5"/>
      <c r="U26" s="35"/>
      <c r="V26" s="35"/>
      <c r="W26" s="7">
        <f t="shared" si="6"/>
        <v>132</v>
      </c>
      <c r="X26" s="41"/>
      <c r="Y26" s="41"/>
      <c r="Z26" s="41"/>
      <c r="AA26" s="41"/>
      <c r="AB26" s="41"/>
      <c r="AC26" s="41"/>
      <c r="AD26" s="41"/>
      <c r="AE26" s="41"/>
      <c r="AF26" s="41"/>
    </row>
    <row r="27" spans="1:32">
      <c r="A27" s="5">
        <v>9056120</v>
      </c>
      <c r="B27" s="9">
        <v>35270</v>
      </c>
      <c r="C27" s="9">
        <v>37722</v>
      </c>
      <c r="D27" s="6">
        <f t="shared" si="4"/>
        <v>2452</v>
      </c>
      <c r="E27" s="9">
        <v>41346</v>
      </c>
      <c r="F27" s="7">
        <f t="shared" si="0"/>
        <v>3624</v>
      </c>
      <c r="G27" s="9">
        <v>42171</v>
      </c>
      <c r="H27" s="7">
        <f t="shared" si="5"/>
        <v>825</v>
      </c>
      <c r="I27" s="9">
        <v>45027</v>
      </c>
      <c r="J27" s="9">
        <v>38713</v>
      </c>
      <c r="K27" s="7">
        <f t="shared" si="10"/>
        <v>0</v>
      </c>
      <c r="L27" s="4">
        <f>O20</f>
        <v>45027</v>
      </c>
      <c r="M27" s="61">
        <f t="shared" si="9"/>
        <v>2856</v>
      </c>
      <c r="N27" s="7">
        <v>0</v>
      </c>
      <c r="O27" s="9">
        <f t="shared" si="7"/>
        <v>45027</v>
      </c>
      <c r="P27" s="6">
        <v>0</v>
      </c>
      <c r="Q27" s="9">
        <f t="shared" si="2"/>
        <v>45027</v>
      </c>
      <c r="R27" s="9">
        <f t="shared" si="3"/>
        <v>45027</v>
      </c>
      <c r="S27" s="9"/>
      <c r="T27" s="5"/>
      <c r="U27" s="35"/>
      <c r="V27" s="35"/>
      <c r="W27" s="7">
        <f t="shared" si="6"/>
        <v>0</v>
      </c>
      <c r="X27" s="41"/>
      <c r="Y27" s="41"/>
      <c r="Z27" s="41"/>
      <c r="AA27" s="41"/>
      <c r="AB27" s="41"/>
      <c r="AC27" s="41"/>
      <c r="AD27" s="41"/>
      <c r="AE27" s="41"/>
      <c r="AF27" s="41"/>
    </row>
    <row r="28" spans="1:32">
      <c r="A28" s="5">
        <v>9101621</v>
      </c>
      <c r="B28" s="9">
        <v>35270</v>
      </c>
      <c r="C28" s="9">
        <v>37756</v>
      </c>
      <c r="D28" s="6">
        <f t="shared" si="4"/>
        <v>2486</v>
      </c>
      <c r="E28" s="9">
        <v>41746</v>
      </c>
      <c r="F28" s="7">
        <f t="shared" si="0"/>
        <v>3990</v>
      </c>
      <c r="G28" s="9">
        <v>42227</v>
      </c>
      <c r="H28" s="7">
        <f t="shared" si="5"/>
        <v>481</v>
      </c>
      <c r="I28" s="9">
        <v>45061</v>
      </c>
      <c r="J28" s="9">
        <v>38713</v>
      </c>
      <c r="K28" s="7">
        <f t="shared" si="10"/>
        <v>0</v>
      </c>
      <c r="L28" s="4">
        <f>O25</f>
        <v>45061</v>
      </c>
      <c r="M28" s="61">
        <f t="shared" ref="M28:M29" si="11">IF(G28&lt;J28, IF(Q28&lt;I28, (Q28-J28), (I28-J28)), IF(Q28&lt;I28, (Q28-G28), (I28-G28)))</f>
        <v>2834</v>
      </c>
      <c r="N28" s="7">
        <v>0</v>
      </c>
      <c r="O28" s="9">
        <f t="shared" si="7"/>
        <v>45061</v>
      </c>
      <c r="P28" s="6">
        <v>0</v>
      </c>
      <c r="Q28" s="9">
        <f t="shared" si="2"/>
        <v>45061</v>
      </c>
      <c r="R28" s="9">
        <f t="shared" si="3"/>
        <v>45061</v>
      </c>
      <c r="S28" s="9"/>
      <c r="T28" s="5"/>
      <c r="U28" s="35"/>
      <c r="V28" s="35"/>
      <c r="W28" s="7">
        <f t="shared" si="6"/>
        <v>0</v>
      </c>
      <c r="X28" s="41"/>
      <c r="Y28" s="41"/>
      <c r="Z28" s="41"/>
      <c r="AA28" s="41"/>
      <c r="AB28" s="41"/>
      <c r="AC28" s="41"/>
      <c r="AD28" s="41"/>
      <c r="AE28" s="41"/>
      <c r="AF28" s="41"/>
    </row>
    <row r="29" spans="1:32">
      <c r="A29" s="5">
        <v>9101622</v>
      </c>
      <c r="B29" s="9">
        <v>35270</v>
      </c>
      <c r="C29" s="9">
        <v>37756</v>
      </c>
      <c r="D29" s="6">
        <f t="shared" si="4"/>
        <v>2486</v>
      </c>
      <c r="E29" s="9">
        <v>41892</v>
      </c>
      <c r="F29" s="7">
        <f t="shared" si="0"/>
        <v>4136</v>
      </c>
      <c r="G29" s="9">
        <v>42227</v>
      </c>
      <c r="H29" s="7">
        <f t="shared" si="5"/>
        <v>335</v>
      </c>
      <c r="I29" s="9">
        <v>45061</v>
      </c>
      <c r="J29" s="9">
        <v>38713</v>
      </c>
      <c r="K29" s="7">
        <f t="shared" si="10"/>
        <v>0</v>
      </c>
      <c r="L29" s="4">
        <f>O16</f>
        <v>45206</v>
      </c>
      <c r="M29" s="61">
        <f t="shared" si="11"/>
        <v>2834</v>
      </c>
      <c r="N29" s="7">
        <v>0</v>
      </c>
      <c r="O29" s="9">
        <f t="shared" si="7"/>
        <v>45061</v>
      </c>
      <c r="P29" s="6">
        <v>0</v>
      </c>
      <c r="Q29" s="9">
        <f t="shared" si="2"/>
        <v>45061</v>
      </c>
      <c r="R29" s="9">
        <f t="shared" si="3"/>
        <v>45061</v>
      </c>
      <c r="S29" s="9"/>
      <c r="T29" s="5"/>
      <c r="U29" s="35"/>
      <c r="V29" s="35"/>
      <c r="W29" s="7">
        <f t="shared" si="6"/>
        <v>0</v>
      </c>
      <c r="X29" s="41"/>
      <c r="Y29" s="41"/>
      <c r="Z29" s="41"/>
      <c r="AA29" s="41"/>
      <c r="AB29" s="41"/>
      <c r="AC29" s="41"/>
      <c r="AD29" s="41"/>
      <c r="AE29" s="41"/>
      <c r="AF29" s="41"/>
    </row>
    <row r="30" spans="1:32">
      <c r="A30" s="11" t="s">
        <v>41</v>
      </c>
      <c r="B30" s="37">
        <v>35270</v>
      </c>
      <c r="C30" s="37">
        <v>38713</v>
      </c>
      <c r="D30" s="38">
        <f>DATEDIF(B30, C30, "D")</f>
        <v>3443</v>
      </c>
      <c r="E30" s="11"/>
      <c r="F30" s="11"/>
      <c r="G30" s="11"/>
      <c r="H30" s="11"/>
      <c r="I30" s="11"/>
      <c r="J30" s="37">
        <v>38713</v>
      </c>
      <c r="K30" s="11"/>
      <c r="L30" s="11"/>
      <c r="M30" s="11"/>
      <c r="N30" s="11"/>
      <c r="O30" s="11"/>
      <c r="P30" s="11"/>
      <c r="Q30" s="11"/>
      <c r="R30" s="11"/>
      <c r="S30" s="11"/>
      <c r="T30" s="11"/>
      <c r="U30" s="37">
        <v>40539</v>
      </c>
      <c r="V30" s="38">
        <f>DATEDIF(C30, U30, "D")</f>
        <v>1826</v>
      </c>
      <c r="W30" s="11"/>
      <c r="X30" s="41"/>
      <c r="Y30" s="41"/>
      <c r="Z30" s="41"/>
      <c r="AA30" s="41"/>
      <c r="AB30" s="41"/>
      <c r="AC30" s="41"/>
      <c r="AD30" s="41"/>
      <c r="AE30" s="41"/>
      <c r="AF30" s="41"/>
    </row>
    <row r="31" spans="1:32">
      <c r="A31" s="11" t="s">
        <v>42</v>
      </c>
      <c r="B31" s="37">
        <v>35270</v>
      </c>
      <c r="C31" s="37">
        <v>38897</v>
      </c>
      <c r="D31" s="38">
        <f>DATEDIF(B31, C31, "D")</f>
        <v>3627</v>
      </c>
      <c r="E31" s="38"/>
      <c r="F31" s="11"/>
      <c r="G31" s="38"/>
      <c r="H31" s="11"/>
      <c r="I31" s="38"/>
      <c r="J31" s="11"/>
      <c r="K31" s="11"/>
      <c r="L31" s="11"/>
      <c r="M31" s="11"/>
      <c r="N31" s="11"/>
      <c r="O31" s="11"/>
      <c r="P31" s="11"/>
      <c r="Q31" s="11"/>
      <c r="R31" s="11"/>
      <c r="S31" s="11"/>
      <c r="T31" s="11"/>
      <c r="U31" s="37">
        <v>39993</v>
      </c>
      <c r="V31" s="38">
        <f t="shared" ref="V31:V39" si="12">DATEDIF(C31, U31, "D")</f>
        <v>1096</v>
      </c>
      <c r="W31" s="11"/>
      <c r="X31" s="41"/>
      <c r="Y31" s="41"/>
      <c r="Z31" s="41"/>
      <c r="AA31" s="41"/>
      <c r="AB31" s="41"/>
      <c r="AC31" s="41"/>
      <c r="AD31" s="41"/>
      <c r="AE31" s="41"/>
      <c r="AF31" s="41"/>
    </row>
    <row r="32" spans="1:32">
      <c r="A32" s="11" t="s">
        <v>43</v>
      </c>
      <c r="B32" s="37">
        <v>35270</v>
      </c>
      <c r="C32" s="37">
        <v>38713</v>
      </c>
      <c r="D32" s="38">
        <f t="shared" ref="D32:D39" si="13">DATEDIF(B32, C32, "D")</f>
        <v>3443</v>
      </c>
      <c r="E32" s="38"/>
      <c r="F32" s="11"/>
      <c r="G32" s="38"/>
      <c r="H32" s="11"/>
      <c r="I32" s="38"/>
      <c r="J32" s="11"/>
      <c r="K32" s="11"/>
      <c r="L32" s="11"/>
      <c r="M32" s="11"/>
      <c r="N32" s="11"/>
      <c r="O32" s="11"/>
      <c r="P32" s="11"/>
      <c r="Q32" s="11"/>
      <c r="R32" s="11"/>
      <c r="S32" s="11"/>
      <c r="T32" s="11"/>
      <c r="U32" s="37">
        <v>41270</v>
      </c>
      <c r="V32" s="38">
        <f t="shared" si="12"/>
        <v>2557</v>
      </c>
      <c r="W32" s="11"/>
      <c r="X32" s="41"/>
      <c r="Y32" s="41"/>
      <c r="Z32" s="41"/>
      <c r="AA32" s="41"/>
      <c r="AB32" s="41"/>
      <c r="AC32" s="41"/>
      <c r="AD32" s="41"/>
      <c r="AE32" s="41"/>
      <c r="AF32" s="41"/>
    </row>
    <row r="33" spans="1:32">
      <c r="A33" s="11" t="s">
        <v>43</v>
      </c>
      <c r="B33" s="37">
        <v>35270</v>
      </c>
      <c r="C33" s="37">
        <v>38897</v>
      </c>
      <c r="D33" s="38">
        <f t="shared" si="13"/>
        <v>3627</v>
      </c>
      <c r="E33" s="38"/>
      <c r="F33" s="11"/>
      <c r="G33" s="38"/>
      <c r="H33" s="11"/>
      <c r="I33" s="38"/>
      <c r="J33" s="11"/>
      <c r="K33" s="11"/>
      <c r="L33" s="44"/>
      <c r="M33" s="44"/>
      <c r="N33" s="11"/>
      <c r="O33" s="11"/>
      <c r="P33" s="11"/>
      <c r="Q33" s="11"/>
      <c r="R33" s="11"/>
      <c r="S33" s="11"/>
      <c r="T33" s="11"/>
      <c r="U33" s="37">
        <v>41454</v>
      </c>
      <c r="V33" s="38">
        <f t="shared" si="12"/>
        <v>2557</v>
      </c>
      <c r="W33" s="11"/>
      <c r="X33" s="41"/>
      <c r="Y33" s="41"/>
      <c r="Z33" s="41"/>
      <c r="AA33" s="41"/>
      <c r="AB33" s="41"/>
      <c r="AC33" s="41"/>
      <c r="AD33" s="41"/>
      <c r="AE33" s="41"/>
      <c r="AF33" s="41"/>
    </row>
    <row r="34" spans="1:32">
      <c r="A34" s="11" t="s">
        <v>44</v>
      </c>
      <c r="B34" s="37">
        <v>35270</v>
      </c>
      <c r="C34" s="37">
        <v>41430</v>
      </c>
      <c r="D34" s="38">
        <f t="shared" si="13"/>
        <v>6160</v>
      </c>
      <c r="E34" s="38"/>
      <c r="F34" s="11"/>
      <c r="G34" s="38"/>
      <c r="H34" s="11"/>
      <c r="I34" s="38"/>
      <c r="J34" s="11"/>
      <c r="K34" s="11"/>
      <c r="L34" s="44"/>
      <c r="M34" s="45"/>
      <c r="N34" s="11"/>
      <c r="O34" s="11"/>
      <c r="P34" s="11"/>
      <c r="Q34" s="11"/>
      <c r="R34" s="11"/>
      <c r="S34" s="11"/>
      <c r="T34" s="11"/>
      <c r="U34" s="37">
        <v>43987</v>
      </c>
      <c r="V34" s="38">
        <f t="shared" si="12"/>
        <v>2557</v>
      </c>
      <c r="W34" s="11"/>
      <c r="X34" s="41"/>
      <c r="Y34" s="41"/>
      <c r="Z34" s="41"/>
      <c r="AA34" s="41"/>
      <c r="AB34" s="41"/>
      <c r="AC34" s="41"/>
      <c r="AD34" s="41"/>
      <c r="AE34" s="41"/>
      <c r="AF34" s="41"/>
    </row>
    <row r="35" spans="1:32">
      <c r="A35" s="11" t="s">
        <v>45</v>
      </c>
      <c r="B35" s="37">
        <v>35270</v>
      </c>
      <c r="C35" s="37">
        <v>42788</v>
      </c>
      <c r="D35" s="38">
        <f t="shared" si="13"/>
        <v>7518</v>
      </c>
      <c r="E35" s="38"/>
      <c r="F35" s="11"/>
      <c r="G35" s="38"/>
      <c r="H35" s="11"/>
      <c r="I35" s="38"/>
      <c r="J35" s="11"/>
      <c r="K35" s="11"/>
      <c r="L35" s="11"/>
      <c r="M35" s="11"/>
      <c r="N35" s="11"/>
      <c r="O35" s="11"/>
      <c r="P35" s="11"/>
      <c r="Q35" s="11"/>
      <c r="R35" s="11"/>
      <c r="S35" s="11"/>
      <c r="T35" s="11"/>
      <c r="U35" s="37">
        <v>45344</v>
      </c>
      <c r="V35" s="38">
        <f t="shared" si="12"/>
        <v>2556</v>
      </c>
      <c r="W35" s="11"/>
      <c r="X35" s="41"/>
      <c r="Y35" s="41"/>
      <c r="Z35" s="41"/>
      <c r="AA35" s="41"/>
      <c r="AB35" s="41"/>
      <c r="AC35" s="41"/>
      <c r="AD35" s="41"/>
      <c r="AE35" s="41"/>
      <c r="AF35" s="41"/>
    </row>
    <row r="36" spans="1:32">
      <c r="A36" s="11" t="s">
        <v>46</v>
      </c>
      <c r="B36" s="37">
        <v>35270</v>
      </c>
      <c r="C36" s="37">
        <v>42052</v>
      </c>
      <c r="D36" s="38">
        <f t="shared" si="13"/>
        <v>6782</v>
      </c>
      <c r="E36" s="38"/>
      <c r="F36" s="11"/>
      <c r="G36" s="38"/>
      <c r="H36" s="11"/>
      <c r="I36" s="38"/>
      <c r="J36" s="11"/>
      <c r="K36" s="44"/>
      <c r="L36" s="11"/>
      <c r="M36" s="11"/>
      <c r="N36" s="11"/>
      <c r="O36" s="11"/>
      <c r="P36" s="44"/>
      <c r="Q36" s="11"/>
      <c r="R36" s="11"/>
      <c r="S36" s="11"/>
      <c r="T36" s="11"/>
      <c r="U36" s="37">
        <v>44609</v>
      </c>
      <c r="V36" s="38">
        <f t="shared" si="12"/>
        <v>2557</v>
      </c>
      <c r="W36" s="11"/>
      <c r="X36" s="41"/>
      <c r="Y36" s="41"/>
      <c r="Z36" s="41"/>
      <c r="AA36" s="41"/>
      <c r="AB36" s="41"/>
      <c r="AC36" s="41"/>
      <c r="AD36" s="41"/>
      <c r="AE36" s="41"/>
      <c r="AF36" s="41"/>
    </row>
    <row r="37" spans="1:32">
      <c r="A37" s="11" t="s">
        <v>47</v>
      </c>
      <c r="B37" s="37">
        <v>35270</v>
      </c>
      <c r="C37" s="37">
        <v>41430</v>
      </c>
      <c r="D37" s="38">
        <f t="shared" si="13"/>
        <v>6160</v>
      </c>
      <c r="E37" s="38"/>
      <c r="F37" s="11"/>
      <c r="G37" s="38"/>
      <c r="H37" s="11"/>
      <c r="I37" s="38"/>
      <c r="J37" s="11"/>
      <c r="K37" s="11"/>
      <c r="L37" s="11"/>
      <c r="M37" s="11"/>
      <c r="N37" s="11"/>
      <c r="O37" s="11"/>
      <c r="P37" s="11"/>
      <c r="Q37" s="11"/>
      <c r="R37" s="11"/>
      <c r="S37" s="11"/>
      <c r="T37" s="11"/>
      <c r="U37" s="37">
        <v>42526</v>
      </c>
      <c r="V37" s="38">
        <f t="shared" si="12"/>
        <v>1096</v>
      </c>
      <c r="W37" s="11"/>
      <c r="X37" s="41"/>
      <c r="Y37" s="41"/>
      <c r="Z37" s="41"/>
      <c r="AA37" s="41"/>
      <c r="AB37" s="41"/>
      <c r="AC37" s="41"/>
      <c r="AD37" s="41"/>
      <c r="AE37" s="41"/>
      <c r="AF37" s="41"/>
    </row>
    <row r="38" spans="1:32">
      <c r="A38" s="11" t="s">
        <v>48</v>
      </c>
      <c r="B38" s="37">
        <v>35270</v>
      </c>
      <c r="C38" s="37">
        <v>41430</v>
      </c>
      <c r="D38" s="38">
        <f t="shared" si="13"/>
        <v>6160</v>
      </c>
      <c r="E38" s="38"/>
      <c r="F38" s="11"/>
      <c r="G38" s="38"/>
      <c r="H38" s="11"/>
      <c r="I38" s="38"/>
      <c r="J38" s="11"/>
      <c r="K38" s="11"/>
      <c r="L38" s="11"/>
      <c r="M38" s="11"/>
      <c r="N38" s="11"/>
      <c r="O38" s="11"/>
      <c r="P38" s="11"/>
      <c r="Q38" s="11"/>
      <c r="R38" s="11"/>
      <c r="S38" s="11"/>
      <c r="T38" s="11"/>
      <c r="U38" s="37">
        <v>42526</v>
      </c>
      <c r="V38" s="38">
        <f t="shared" si="12"/>
        <v>1096</v>
      </c>
      <c r="W38" s="11"/>
      <c r="X38" s="41"/>
      <c r="Y38" s="41"/>
      <c r="Z38" s="41"/>
      <c r="AA38" s="41"/>
      <c r="AB38" s="41"/>
      <c r="AC38" s="41"/>
      <c r="AD38" s="41"/>
      <c r="AE38" s="41"/>
      <c r="AF38" s="41"/>
    </row>
    <row r="39" spans="1:32">
      <c r="A39" s="11" t="s">
        <v>49</v>
      </c>
      <c r="B39" s="37">
        <v>35270</v>
      </c>
      <c r="C39" s="37">
        <v>42052</v>
      </c>
      <c r="D39" s="38">
        <f t="shared" si="13"/>
        <v>6782</v>
      </c>
      <c r="E39" s="38"/>
      <c r="F39" s="11"/>
      <c r="G39" s="38"/>
      <c r="H39" s="11"/>
      <c r="I39" s="38"/>
      <c r="J39" s="11"/>
      <c r="K39" s="11"/>
      <c r="L39" s="11"/>
      <c r="M39" s="11"/>
      <c r="N39" s="11"/>
      <c r="O39" s="11"/>
      <c r="P39" s="11"/>
      <c r="Q39" s="11"/>
      <c r="R39" s="11"/>
      <c r="S39" s="11"/>
      <c r="T39" s="11"/>
      <c r="U39" s="37">
        <v>43148</v>
      </c>
      <c r="V39" s="38">
        <f t="shared" si="12"/>
        <v>1096</v>
      </c>
      <c r="W39" s="11"/>
      <c r="X39" s="41"/>
      <c r="Y39" s="41"/>
      <c r="Z39" s="41"/>
      <c r="AA39" s="41"/>
      <c r="AB39" s="41"/>
      <c r="AC39" s="41"/>
      <c r="AD39" s="41"/>
      <c r="AE39" s="41"/>
      <c r="AF39" s="41"/>
    </row>
    <row r="40" spans="1:32">
      <c r="A40" s="1"/>
      <c r="B40" s="1"/>
      <c r="D40" s="41"/>
      <c r="F40" s="41"/>
      <c r="H40" s="41"/>
      <c r="J40" s="41"/>
      <c r="K40" s="41"/>
      <c r="L40" s="42"/>
      <c r="M40" s="41"/>
      <c r="N40" s="41"/>
      <c r="O40" s="41"/>
      <c r="P40" s="41"/>
      <c r="Q40" s="41"/>
      <c r="R40" s="41"/>
      <c r="T40" s="41"/>
      <c r="U40" s="41"/>
      <c r="V40" s="41"/>
      <c r="W40" s="41"/>
      <c r="X40" s="41"/>
      <c r="Y40" s="41"/>
      <c r="Z40" s="41"/>
      <c r="AA40" s="41"/>
      <c r="AB40" s="41"/>
      <c r="AC40" s="41"/>
      <c r="AD40" s="41"/>
      <c r="AE40" s="41"/>
      <c r="AF40" s="41"/>
    </row>
    <row r="43" spans="1:32">
      <c r="A43" s="41"/>
      <c r="B43" s="41"/>
      <c r="D43" s="41"/>
      <c r="F43" s="41"/>
      <c r="H43" s="41"/>
      <c r="J43" s="41"/>
      <c r="K43" s="41"/>
      <c r="L43" s="42"/>
      <c r="M43" s="41"/>
      <c r="N43" s="42"/>
      <c r="O43" s="41"/>
      <c r="P43" s="41"/>
      <c r="Q43" s="41"/>
      <c r="R43" s="41"/>
      <c r="T43" s="41"/>
      <c r="U43" s="41"/>
      <c r="V43" s="41"/>
      <c r="W43" s="41"/>
      <c r="X43" s="41"/>
      <c r="Y43" s="41"/>
      <c r="Z43" s="41"/>
      <c r="AA43" s="41"/>
      <c r="AB43" s="41"/>
      <c r="AC43" s="41"/>
      <c r="AD43" s="41"/>
      <c r="AE43" s="41"/>
      <c r="AF43" s="41"/>
    </row>
    <row r="44" spans="1:32">
      <c r="A44" s="41"/>
      <c r="B44" s="41"/>
      <c r="D44" s="52"/>
      <c r="E44" s="2"/>
      <c r="F44" s="1"/>
      <c r="H44" s="41"/>
      <c r="J44" s="41"/>
      <c r="K44" s="41"/>
      <c r="L44" s="42"/>
      <c r="M44" s="41"/>
      <c r="N44" s="42"/>
      <c r="O44" s="42"/>
      <c r="P44" s="41"/>
      <c r="Q44" s="41"/>
      <c r="R44" s="41"/>
      <c r="T44" s="41"/>
      <c r="U44" s="41"/>
      <c r="V44" s="41"/>
      <c r="W44" s="41"/>
      <c r="X44" s="41"/>
      <c r="Y44" s="41"/>
      <c r="Z44" s="41"/>
      <c r="AA44" s="41"/>
      <c r="AB44" s="41"/>
      <c r="AC44" s="41"/>
      <c r="AD44" s="41"/>
      <c r="AE44" s="41"/>
      <c r="AF44" s="41"/>
    </row>
    <row r="45" spans="1:32">
      <c r="A45" s="41"/>
      <c r="B45" s="41"/>
      <c r="D45" s="51"/>
      <c r="E45" s="2"/>
      <c r="F45" s="1"/>
      <c r="H45" s="41"/>
      <c r="J45" s="41"/>
      <c r="K45" s="41"/>
      <c r="L45" s="41"/>
      <c r="M45" s="41"/>
      <c r="N45" s="41"/>
      <c r="O45" s="41"/>
      <c r="P45" s="41"/>
      <c r="Q45" s="41"/>
      <c r="R45" s="41"/>
      <c r="T45" s="41"/>
      <c r="U45" s="41"/>
      <c r="V45" s="41"/>
      <c r="W45" s="41"/>
      <c r="X45" s="41"/>
      <c r="Y45" s="41"/>
      <c r="Z45" s="41"/>
      <c r="AA45" s="41"/>
      <c r="AB45" s="41"/>
      <c r="AC45" s="41"/>
      <c r="AD45" s="41"/>
      <c r="AE45" s="41"/>
      <c r="AF45" s="41"/>
    </row>
    <row r="46" spans="1:32">
      <c r="A46" s="41"/>
      <c r="B46" s="41"/>
      <c r="D46" s="51"/>
      <c r="E46" s="2"/>
      <c r="F46" s="1"/>
      <c r="H46" s="41"/>
      <c r="J46" s="41"/>
      <c r="K46" s="41"/>
      <c r="L46" s="41"/>
      <c r="M46" s="41"/>
      <c r="N46" s="41"/>
      <c r="O46" s="41"/>
      <c r="P46" s="41"/>
      <c r="Q46" s="41"/>
      <c r="R46" s="41"/>
      <c r="T46" s="41"/>
      <c r="U46" s="41"/>
      <c r="V46" s="41"/>
      <c r="W46" s="41"/>
      <c r="X46" s="41"/>
      <c r="Y46" s="41"/>
      <c r="Z46" s="41"/>
      <c r="AA46" s="41"/>
      <c r="AB46" s="41"/>
      <c r="AC46" s="41"/>
      <c r="AD46" s="41"/>
      <c r="AE46" s="41"/>
      <c r="AF46" s="41"/>
    </row>
    <row r="47" spans="1:32">
      <c r="A47" s="41"/>
      <c r="B47" s="41"/>
      <c r="D47" s="51"/>
      <c r="E47" s="2"/>
      <c r="F47" s="1"/>
      <c r="H47" s="41"/>
      <c r="J47" s="41"/>
      <c r="K47" s="41"/>
      <c r="L47" s="42"/>
      <c r="M47" s="41"/>
      <c r="N47" s="42"/>
      <c r="O47" s="41"/>
      <c r="P47" s="41"/>
      <c r="Q47" s="41"/>
      <c r="R47" s="41"/>
      <c r="T47" s="41"/>
      <c r="U47" s="41"/>
      <c r="V47" s="41"/>
      <c r="W47" s="41"/>
      <c r="X47" s="41"/>
      <c r="Y47" s="41"/>
      <c r="Z47" s="41"/>
      <c r="AA47" s="41"/>
      <c r="AB47" s="41"/>
      <c r="AC47" s="41"/>
      <c r="AD47" s="41"/>
      <c r="AE47" s="41"/>
      <c r="AF47" s="41"/>
    </row>
    <row r="48" spans="1:32">
      <c r="A48" s="41"/>
      <c r="B48" s="41"/>
      <c r="D48" s="51"/>
      <c r="E48" s="2"/>
      <c r="F48" s="1"/>
      <c r="H48" s="41"/>
      <c r="J48" s="41"/>
      <c r="K48" s="41"/>
      <c r="L48" s="41"/>
      <c r="M48" s="41"/>
      <c r="N48" s="41"/>
      <c r="O48" s="41"/>
      <c r="P48" s="41"/>
      <c r="Q48" s="41"/>
      <c r="R48" s="41"/>
      <c r="T48" s="41"/>
      <c r="U48" s="41"/>
      <c r="V48" s="41"/>
      <c r="W48" s="41"/>
      <c r="X48" s="41"/>
      <c r="Y48" s="41"/>
      <c r="Z48" s="41"/>
      <c r="AA48" s="41"/>
      <c r="AB48" s="41"/>
      <c r="AC48" s="41"/>
      <c r="AD48" s="41"/>
      <c r="AE48" s="41"/>
      <c r="AF48" s="41"/>
    </row>
    <row r="49" spans="4:32">
      <c r="D49" s="51"/>
      <c r="E49" s="2"/>
      <c r="F49" s="1"/>
      <c r="H49" s="41"/>
      <c r="J49" s="41"/>
      <c r="K49" s="41"/>
      <c r="L49" s="41"/>
      <c r="M49" s="41"/>
      <c r="N49" s="41"/>
      <c r="O49" s="41"/>
      <c r="P49" s="41"/>
      <c r="Q49" s="41"/>
      <c r="R49" s="41"/>
      <c r="T49" s="41"/>
      <c r="U49" s="41"/>
      <c r="V49" s="41"/>
      <c r="W49" s="41"/>
      <c r="X49" s="41"/>
      <c r="Y49" s="41"/>
      <c r="Z49" s="41"/>
      <c r="AA49" s="41"/>
      <c r="AB49" s="41"/>
      <c r="AC49" s="41"/>
      <c r="AD49" s="41"/>
      <c r="AE49" s="41"/>
      <c r="AF49" s="41"/>
    </row>
    <row r="50" spans="4:32">
      <c r="D50" s="51"/>
      <c r="E50" s="2"/>
      <c r="F50" s="1"/>
      <c r="H50" s="41"/>
      <c r="J50" s="41"/>
      <c r="K50" s="41"/>
      <c r="L50" s="41"/>
      <c r="M50" s="41"/>
      <c r="N50" s="41"/>
      <c r="O50" s="41"/>
      <c r="P50" s="41"/>
      <c r="Q50" s="41"/>
      <c r="R50" s="41"/>
      <c r="T50" s="41"/>
      <c r="U50" s="41"/>
      <c r="V50" s="41"/>
      <c r="W50" s="41"/>
      <c r="X50" s="41"/>
      <c r="Y50" s="41"/>
      <c r="Z50" s="41"/>
      <c r="AA50" s="41"/>
      <c r="AB50" s="41"/>
      <c r="AC50" s="41"/>
      <c r="AD50" s="41"/>
      <c r="AE50" s="41"/>
      <c r="AF50" s="41"/>
    </row>
    <row r="51" spans="4:32">
      <c r="D51" s="51"/>
      <c r="E51" s="2"/>
      <c r="F51" s="2"/>
      <c r="H51" s="41"/>
      <c r="J51" s="41"/>
      <c r="K51" s="41"/>
      <c r="L51" s="41"/>
      <c r="M51" s="41"/>
      <c r="N51" s="41"/>
      <c r="O51" s="41"/>
      <c r="P51" s="41"/>
      <c r="Q51" s="41"/>
      <c r="R51" s="41"/>
      <c r="T51" s="41"/>
      <c r="U51" s="41"/>
      <c r="V51" s="41"/>
      <c r="W51" s="41"/>
      <c r="X51" s="41"/>
      <c r="Y51" s="41"/>
      <c r="Z51" s="41"/>
      <c r="AA51" s="41"/>
      <c r="AB51" s="41"/>
      <c r="AC51" s="41"/>
      <c r="AD51" s="41"/>
      <c r="AE51" s="41"/>
      <c r="AF51" s="41"/>
    </row>
    <row r="52" spans="4:32">
      <c r="D52" s="51"/>
      <c r="E52" s="2"/>
      <c r="F52" s="1"/>
      <c r="H52" s="41"/>
      <c r="J52" s="41"/>
      <c r="K52" s="41"/>
      <c r="L52" s="41"/>
      <c r="M52" s="41"/>
      <c r="N52" s="41"/>
      <c r="O52" s="41"/>
      <c r="P52" s="41"/>
      <c r="Q52" s="41"/>
      <c r="R52" s="41"/>
      <c r="T52" s="41"/>
      <c r="U52" s="41"/>
      <c r="V52" s="41"/>
      <c r="W52" s="41"/>
      <c r="X52" s="41"/>
      <c r="Y52" s="41"/>
      <c r="Z52" s="41"/>
      <c r="AA52" s="41"/>
      <c r="AB52" s="41"/>
      <c r="AC52" s="41"/>
      <c r="AD52" s="41"/>
      <c r="AE52" s="41"/>
      <c r="AF52" s="41"/>
    </row>
    <row r="53" spans="4:32">
      <c r="D53" s="51"/>
      <c r="E53" s="2"/>
      <c r="F53" s="1"/>
      <c r="H53" s="41"/>
      <c r="J53" s="41"/>
      <c r="K53" s="41"/>
      <c r="L53" s="41"/>
      <c r="M53" s="41"/>
      <c r="N53" s="41"/>
      <c r="O53" s="41"/>
      <c r="P53" s="41"/>
      <c r="Q53" s="41"/>
      <c r="R53" s="41"/>
      <c r="T53" s="41"/>
      <c r="U53" s="41"/>
      <c r="V53" s="41"/>
      <c r="W53" s="41"/>
      <c r="X53" s="41"/>
      <c r="Y53" s="41"/>
      <c r="Z53" s="41"/>
      <c r="AA53" s="41"/>
      <c r="AB53" s="41"/>
      <c r="AC53" s="41"/>
      <c r="AD53" s="41"/>
      <c r="AE53" s="41"/>
      <c r="AF53" s="41"/>
    </row>
    <row r="54" spans="4:32">
      <c r="D54" s="41"/>
      <c r="F54" s="1"/>
      <c r="H54" s="41"/>
      <c r="J54" s="41"/>
      <c r="K54" s="41"/>
      <c r="L54" s="41"/>
      <c r="M54" s="41"/>
      <c r="N54" s="41"/>
      <c r="O54" s="41"/>
      <c r="P54" s="41"/>
      <c r="Q54" s="41"/>
      <c r="R54" s="41"/>
      <c r="T54" s="41"/>
      <c r="U54" s="41"/>
      <c r="V54" s="41"/>
      <c r="W54" s="41"/>
      <c r="X54" s="41"/>
      <c r="Y54" s="41"/>
      <c r="Z54" s="41"/>
      <c r="AA54" s="41"/>
      <c r="AB54" s="41"/>
      <c r="AC54" s="41"/>
      <c r="AD54" s="41"/>
      <c r="AE54" s="41"/>
      <c r="AF54" s="41"/>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Z38"/>
  <sheetViews>
    <sheetView tabSelected="1" zoomScale="75" zoomScaleNormal="75" workbookViewId="0">
      <pane ySplit="1" topLeftCell="F19" activePane="bottomLeft" state="frozen"/>
      <selection pane="bottomLeft" activeCell="F118" sqref="F118"/>
    </sheetView>
  </sheetViews>
  <sheetFormatPr defaultRowHeight="15"/>
  <cols>
    <col min="1" max="1" width="63.85546875" bestFit="1" customWidth="1"/>
    <col min="2" max="2" width="22.42578125" customWidth="1"/>
    <col min="3" max="3" width="23" customWidth="1"/>
    <col min="4" max="4" width="21.28515625" customWidth="1"/>
    <col min="5" max="5" width="19.42578125" bestFit="1" customWidth="1"/>
    <col min="6" max="6" width="37.7109375" customWidth="1"/>
    <col min="7" max="7" width="38" customWidth="1"/>
    <col min="8" max="10" width="20" customWidth="1"/>
    <col min="11" max="11" width="21.5703125" customWidth="1"/>
  </cols>
  <sheetData>
    <row r="1" spans="1:26" ht="69" customHeight="1">
      <c r="A1" s="25" t="s">
        <v>0</v>
      </c>
      <c r="B1" s="25" t="s">
        <v>50</v>
      </c>
      <c r="C1" s="18" t="s">
        <v>51</v>
      </c>
      <c r="D1" s="19" t="s">
        <v>52</v>
      </c>
      <c r="E1" s="20" t="s">
        <v>53</v>
      </c>
      <c r="F1" s="21" t="s">
        <v>54</v>
      </c>
      <c r="G1" s="22" t="s">
        <v>55</v>
      </c>
      <c r="H1" s="60" t="s">
        <v>56</v>
      </c>
      <c r="I1" s="55" t="s">
        <v>57</v>
      </c>
      <c r="J1" s="23" t="s">
        <v>58</v>
      </c>
      <c r="K1" s="24" t="s">
        <v>59</v>
      </c>
      <c r="L1" s="41"/>
      <c r="M1" s="41"/>
      <c r="N1" s="41"/>
      <c r="O1" s="41"/>
      <c r="P1" s="41"/>
      <c r="Q1" s="41"/>
      <c r="R1" s="41"/>
      <c r="S1" s="41"/>
      <c r="T1" s="41"/>
      <c r="U1" s="41"/>
      <c r="V1" s="41"/>
      <c r="W1" s="41"/>
      <c r="X1" s="41"/>
      <c r="Y1" s="41"/>
      <c r="Z1" s="41"/>
    </row>
    <row r="2" spans="1:26" ht="112.5" customHeight="1">
      <c r="A2" s="15" t="s">
        <v>60</v>
      </c>
      <c r="B2" s="15" t="s">
        <v>61</v>
      </c>
      <c r="C2" s="15" t="s">
        <v>62</v>
      </c>
      <c r="D2" s="15" t="s">
        <v>63</v>
      </c>
      <c r="E2" s="15" t="s">
        <v>64</v>
      </c>
      <c r="F2" s="15" t="s">
        <v>65</v>
      </c>
      <c r="G2" s="15" t="s">
        <v>66</v>
      </c>
      <c r="H2" s="15" t="s">
        <v>67</v>
      </c>
      <c r="I2" s="15" t="s">
        <v>68</v>
      </c>
      <c r="J2" s="15" t="s">
        <v>69</v>
      </c>
      <c r="K2" s="15" t="s">
        <v>70</v>
      </c>
      <c r="L2" s="13"/>
      <c r="M2" s="13"/>
      <c r="N2" s="13"/>
      <c r="O2" s="13"/>
      <c r="P2" s="13"/>
      <c r="Q2" s="14"/>
      <c r="R2" s="14"/>
      <c r="S2" s="14"/>
      <c r="T2" s="14"/>
      <c r="U2" s="13"/>
      <c r="V2" s="13"/>
      <c r="W2" s="13"/>
      <c r="X2" s="13"/>
      <c r="Y2" s="13"/>
      <c r="Z2" s="13"/>
    </row>
    <row r="3" spans="1:26">
      <c r="A3" s="5" t="s">
        <v>71</v>
      </c>
      <c r="B3" s="53">
        <f>'Data for Bar Graph (# days)'!D12/365.25</f>
        <v>2.7843942505133472</v>
      </c>
      <c r="C3" s="3">
        <f>'Data for Bar Graph (# days)'!F12/365.25</f>
        <v>3.6687200547570158</v>
      </c>
      <c r="D3" s="3">
        <f>'Data for Bar Graph (# days)'!H12/365.25</f>
        <v>3.7590691307323749</v>
      </c>
      <c r="E3" s="8">
        <f>'Data for Bar Graph (# days)'!K12/365.25</f>
        <v>0</v>
      </c>
      <c r="F3" s="3">
        <f>'Data for Bar Graph (# days)'!M12/365.25</f>
        <v>9.8672142368240934</v>
      </c>
      <c r="G3" s="3">
        <f>IF(K3&gt;0, IF(((('Data for Bar Graph (# days)'!N12-'Data for Bar Graph (# days)'!W12))/365.25)&gt;0, (('Data for Bar Graph (# days)'!N12-'Data for Bar Graph (# days)'!W12))/365.25, 0), ('Data for Bar Graph (# days)'!N12/365.25))</f>
        <v>0</v>
      </c>
      <c r="H3" s="3">
        <f>'Data for Bar Graph (# days)'!P12/365.25</f>
        <v>0</v>
      </c>
      <c r="I3" s="56">
        <f>'Data for Bar Graph (# days)'!T12/365.25</f>
        <v>0</v>
      </c>
      <c r="J3" s="57"/>
      <c r="K3" s="8">
        <f>'Data for Bar Graph (# days)'!W12/365.25</f>
        <v>2.7049965776865159</v>
      </c>
      <c r="L3" s="41"/>
      <c r="M3" s="41"/>
      <c r="N3" s="41"/>
      <c r="O3" s="41"/>
      <c r="P3" s="41"/>
      <c r="Q3" s="41"/>
      <c r="R3" s="41"/>
      <c r="S3" s="41"/>
      <c r="T3" s="41"/>
      <c r="U3" s="41"/>
      <c r="V3" s="41"/>
      <c r="W3" s="41"/>
      <c r="X3" s="41"/>
      <c r="Y3" s="41"/>
      <c r="Z3" s="41"/>
    </row>
    <row r="4" spans="1:26">
      <c r="A4" s="5" t="s">
        <v>72</v>
      </c>
      <c r="B4" s="8">
        <f>'Data for Bar Graph (# days)'!D14/365.25</f>
        <v>8.1122518822724157</v>
      </c>
      <c r="C4" s="3">
        <f>'Data for Bar Graph (# days)'!F14/365.25</f>
        <v>0</v>
      </c>
      <c r="D4" s="3">
        <f>'Data for Bar Graph (# days)'!H14/365.25</f>
        <v>4.2847364818617386</v>
      </c>
      <c r="E4" s="8">
        <f>'Data for Bar Graph (# days)'!K14/365.25</f>
        <v>0</v>
      </c>
      <c r="F4" s="3">
        <f>'Data for Bar Graph (# days)'!M14/365.25</f>
        <v>15.715263518138261</v>
      </c>
      <c r="G4" s="3">
        <f>IF(K4&gt;0, IF(((('Data for Bar Graph (# days)'!N14-'Data for Bar Graph (# days)'!W14))/365.25)&gt;0, (('Data for Bar Graph (# days)'!N14-'Data for Bar Graph (# days)'!W14))/365.25, 0), ('Data for Bar Graph (# days)'!N14/365.25))</f>
        <v>2.64476386036961</v>
      </c>
      <c r="H4" s="3">
        <f>'Data for Bar Graph (# days)'!P14/365.25</f>
        <v>0</v>
      </c>
      <c r="I4" s="56">
        <f>'Data for Bar Graph (# days)'!T14/365.25</f>
        <v>0</v>
      </c>
      <c r="J4" s="57"/>
      <c r="K4" s="8">
        <f>'Data for Bar Graph (# days)'!W14/365.25</f>
        <v>0</v>
      </c>
      <c r="L4" s="41"/>
      <c r="M4" s="41"/>
      <c r="N4" s="41"/>
      <c r="O4" s="41"/>
      <c r="P4" s="41"/>
      <c r="Q4" s="41"/>
      <c r="R4" s="41"/>
      <c r="S4" s="41"/>
      <c r="T4" s="41"/>
      <c r="U4" s="41"/>
      <c r="V4" s="41"/>
      <c r="W4" s="41"/>
      <c r="X4" s="41"/>
      <c r="Y4" s="41"/>
      <c r="Z4" s="41"/>
    </row>
    <row r="5" spans="1:26">
      <c r="A5" s="5" t="s">
        <v>73</v>
      </c>
      <c r="B5" s="8">
        <f>'Data for Bar Graph (# days)'!D15/365.25</f>
        <v>8.1122518822724157</v>
      </c>
      <c r="C5" s="3">
        <f>'Data for Bar Graph (# days)'!F15/365.25</f>
        <v>4.2546201232032859</v>
      </c>
      <c r="D5" s="3">
        <f>'Data for Bar Graph (# days)'!H15/365.25</f>
        <v>2.0424366872005475</v>
      </c>
      <c r="E5" s="8">
        <f>'Data for Bar Graph (# days)'!K15/365.25</f>
        <v>0</v>
      </c>
      <c r="F5" s="3">
        <f>'Data for Bar Graph (# days)'!M15/365.25</f>
        <v>13.702943189596168</v>
      </c>
      <c r="G5" s="3">
        <f>IF(K5&gt;0, IF(((('Data for Bar Graph (# days)'!N15-'Data for Bar Graph (# days)'!W15))/365.25)&gt;0, (('Data for Bar Graph (# days)'!N15-'Data for Bar Graph (# days)'!W15))/365.25, 0), ('Data for Bar Graph (# days)'!N15/365.25))</f>
        <v>0.22450376454483231</v>
      </c>
      <c r="H5" s="3">
        <f>'Data for Bar Graph (# days)'!P15/365.25</f>
        <v>0</v>
      </c>
      <c r="I5" s="56">
        <f>'Data for Bar Graph (# days)'!T15/365.25</f>
        <v>0</v>
      </c>
      <c r="J5" s="57"/>
      <c r="K5" s="8">
        <f>'Data for Bar Graph (# days)'!W15/365.25</f>
        <v>0</v>
      </c>
      <c r="L5" s="41"/>
      <c r="M5" s="41"/>
      <c r="N5" s="41"/>
      <c r="O5" s="41"/>
      <c r="P5" s="41"/>
      <c r="Q5" s="41"/>
      <c r="R5" s="41"/>
      <c r="S5" s="41"/>
      <c r="T5" s="41"/>
      <c r="U5" s="41"/>
      <c r="V5" s="41"/>
      <c r="W5" s="41"/>
      <c r="X5" s="41"/>
      <c r="Y5" s="41"/>
      <c r="Z5" s="41"/>
    </row>
    <row r="6" spans="1:26">
      <c r="A6" s="5" t="s">
        <v>74</v>
      </c>
      <c r="B6" s="8">
        <f>'Data for Bar Graph (# days)'!D18/365.25</f>
        <v>2.7843942505133472</v>
      </c>
      <c r="C6" s="3">
        <f>'Data for Bar Graph (# days)'!F18/365.25</f>
        <v>10.595482546201232</v>
      </c>
      <c r="D6" s="3">
        <f>'Data for Bar Graph (# days)'!H18/365.25</f>
        <v>2.8501026694045173</v>
      </c>
      <c r="E6" s="8">
        <f>'Data for Bar Graph (# days)'!K18/365.25</f>
        <v>0</v>
      </c>
      <c r="F6" s="3">
        <f>'Data for Bar Graph (# days)'!M18/365.25</f>
        <v>3.8494182067077345</v>
      </c>
      <c r="G6" s="3">
        <f>IF(K6&gt;0, IF(((('Data for Bar Graph (# days)'!N18-'Data for Bar Graph (# days)'!W18))/365.25)&gt;0, (('Data for Bar Graph (# days)'!N18-'Data for Bar Graph (# days)'!W18))/365.25, 0), ('Data for Bar Graph (# days)'!N18/365.25))</f>
        <v>0</v>
      </c>
      <c r="H6" s="3">
        <f>'Data for Bar Graph (# days)'!P18/365.25</f>
        <v>0</v>
      </c>
      <c r="I6" s="56">
        <f>'Data for Bar Graph (# days)'!T18/365.25</f>
        <v>0</v>
      </c>
      <c r="J6" s="57"/>
      <c r="K6" s="8">
        <f>'Data for Bar Graph (# days)'!W18/365.25</f>
        <v>3.4086242299794662</v>
      </c>
      <c r="L6" s="41"/>
      <c r="M6" s="41"/>
      <c r="N6" s="41"/>
      <c r="O6" s="41"/>
      <c r="P6" s="41"/>
      <c r="Q6" s="41"/>
      <c r="R6" s="41"/>
      <c r="S6" s="41"/>
      <c r="T6" s="41"/>
      <c r="U6" s="41"/>
      <c r="V6" s="41"/>
      <c r="W6" s="41"/>
      <c r="X6" s="41"/>
      <c r="Y6" s="41"/>
      <c r="Z6" s="41"/>
    </row>
    <row r="7" spans="1:26">
      <c r="A7" s="5" t="s">
        <v>75</v>
      </c>
      <c r="B7" s="8">
        <f>'Data for Bar Graph (# days)'!D3/365.25</f>
        <v>0</v>
      </c>
      <c r="C7" s="3">
        <f>'Data for Bar Graph (# days)'!F3/365.25</f>
        <v>0</v>
      </c>
      <c r="D7" s="3">
        <f>'Data for Bar Graph (# days)'!H3/365.25</f>
        <v>0.85968514715947986</v>
      </c>
      <c r="E7" s="8">
        <f>'Data for Bar Graph (# days)'!K3/365.25</f>
        <v>8.5667351129363443</v>
      </c>
      <c r="F7" s="3">
        <f>'Data for Bar Graph (# days)'!M3/365.25</f>
        <v>10.573579739904176</v>
      </c>
      <c r="G7" s="3">
        <f>IF(K7&gt;0, IF(((('Data for Bar Graph (# days)'!N3-'Data for Bar Graph (# days)'!W3))/365.25)&gt;0, (('Data for Bar Graph (# days)'!N3-'Data for Bar Graph (# days)'!W3))/365.25, 0), ('Data for Bar Graph (# days)'!N3/365.25))</f>
        <v>0</v>
      </c>
      <c r="H7" s="3">
        <f>'Data for Bar Graph (# days)'!P3/365.25</f>
        <v>3.1950718685831623</v>
      </c>
      <c r="I7" s="56">
        <f>'Data for Bar Graph (# days)'!T3/365.25</f>
        <v>0</v>
      </c>
      <c r="J7" s="57"/>
      <c r="K7" s="8">
        <f>'Data for Bar Graph (# days)'!W3/365.25</f>
        <v>0</v>
      </c>
      <c r="L7" s="41"/>
      <c r="M7" s="41"/>
      <c r="N7" s="41"/>
      <c r="O7" s="41"/>
      <c r="P7" s="41"/>
      <c r="Q7" s="41"/>
      <c r="R7" s="41"/>
      <c r="S7" s="41"/>
      <c r="T7" s="41"/>
      <c r="U7" s="41"/>
      <c r="V7" s="41"/>
      <c r="W7" s="41"/>
      <c r="X7" s="41"/>
      <c r="Y7" s="41"/>
      <c r="Z7" s="41"/>
    </row>
    <row r="8" spans="1:26">
      <c r="A8" s="5" t="s">
        <v>76</v>
      </c>
      <c r="B8" s="8">
        <f>'Data for Bar Graph (# days)'!D6/365.25</f>
        <v>7.939767282683094E-2</v>
      </c>
      <c r="C8" s="3">
        <f>'Data for Bar Graph (# days)'!F6/365.25</f>
        <v>4.476386036960986</v>
      </c>
      <c r="D8" s="3">
        <f>'Data for Bar Graph (# days)'!H6/365.25</f>
        <v>2.2067077344284738</v>
      </c>
      <c r="E8" s="8">
        <f>'Data for Bar Graph (# days)'!K6/365.25</f>
        <v>2.6639288158795345</v>
      </c>
      <c r="F8" s="3">
        <f>'Data for Bar Graph (# days)'!M6/365.25</f>
        <v>10.573579739904176</v>
      </c>
      <c r="G8" s="3">
        <f>IF(K8&gt;0, IF(((('Data for Bar Graph (# days)'!N6-'Data for Bar Graph (# days)'!W6))/365.25)&gt;0, (('Data for Bar Graph (# days)'!N6-'Data for Bar Graph (# days)'!W6))/365.25, 0), ('Data for Bar Graph (# days)'!N6/365.25))</f>
        <v>0</v>
      </c>
      <c r="H8" s="3">
        <f>'Data for Bar Graph (# days)'!P6/365.25</f>
        <v>0</v>
      </c>
      <c r="I8" s="56">
        <f>'Data for Bar Graph (# days)'!T6/365.25</f>
        <v>0</v>
      </c>
      <c r="J8" s="57"/>
      <c r="K8" s="8">
        <f>'Data for Bar Graph (# days)'!W6/365.25</f>
        <v>7.939767282683094E-2</v>
      </c>
      <c r="L8" s="41"/>
      <c r="M8" s="41"/>
      <c r="N8" s="41"/>
      <c r="O8" s="41"/>
      <c r="P8" s="41"/>
      <c r="Q8" s="41"/>
      <c r="R8" s="41"/>
      <c r="S8" s="41"/>
      <c r="T8" s="41"/>
      <c r="U8" s="41"/>
      <c r="V8" s="41"/>
      <c r="W8" s="41"/>
      <c r="X8" s="41"/>
      <c r="Y8" s="41"/>
      <c r="Z8" s="41"/>
    </row>
    <row r="9" spans="1:26" ht="30">
      <c r="A9" s="59" t="s">
        <v>77</v>
      </c>
      <c r="B9" s="8">
        <f>'Data for Bar Graph (# days)'!D11/365.25</f>
        <v>7.939767282683094E-2</v>
      </c>
      <c r="C9" s="3">
        <f>'Data for Bar Graph (# days)'!F11/365.25</f>
        <v>3.6221765913757702</v>
      </c>
      <c r="D9" s="3">
        <f>'Data for Bar Graph (# days)'!H11/365.25</f>
        <v>1.3935660506502396</v>
      </c>
      <c r="E9" s="8">
        <f>'Data for Bar Graph (# days)'!K11/365.25</f>
        <v>4.3312799452429847</v>
      </c>
      <c r="F9" s="3">
        <f>'Data for Bar Graph (# days)'!M11/365.25</f>
        <v>10.573579739904176</v>
      </c>
      <c r="G9" s="3">
        <f>IF(K9&gt;0, IF(((('Data for Bar Graph (# days)'!N11-'Data for Bar Graph (# days)'!W11))/365.25)&gt;0, (('Data for Bar Graph (# days)'!N11-'Data for Bar Graph (# days)'!W11))/365.25, 0), ('Data for Bar Graph (# days)'!N11/365.25))</f>
        <v>0</v>
      </c>
      <c r="H9" s="3">
        <f>'Data for Bar Graph (# days)'!P11/365.25</f>
        <v>0</v>
      </c>
      <c r="I9" s="56">
        <f>'Data for Bar Graph (# days)'!T11/365.25</f>
        <v>0</v>
      </c>
      <c r="J9" s="57"/>
      <c r="K9" s="8">
        <f>'Data for Bar Graph (# days)'!W11/365.25</f>
        <v>7.939767282683094E-2</v>
      </c>
      <c r="L9" s="41"/>
      <c r="M9" s="41"/>
      <c r="N9" s="41"/>
      <c r="O9" s="41"/>
      <c r="P9" s="41"/>
      <c r="Q9" s="41"/>
      <c r="R9" s="41"/>
      <c r="S9" s="41"/>
      <c r="T9" s="41"/>
      <c r="U9" s="41"/>
      <c r="V9" s="41"/>
      <c r="W9" s="41"/>
      <c r="X9" s="41"/>
      <c r="Y9" s="41"/>
      <c r="Z9" s="41"/>
    </row>
    <row r="10" spans="1:26" ht="30">
      <c r="A10" s="59" t="s">
        <v>78</v>
      </c>
      <c r="B10" s="8">
        <f>'Data for Bar Graph (# days)'!D13/365.25</f>
        <v>6.7132101300479121</v>
      </c>
      <c r="C10" s="3">
        <f>'Data for Bar Graph (# days)'!F13/365.25</f>
        <v>0</v>
      </c>
      <c r="D10" s="3">
        <f>'Data for Bar Graph (# days)'!H13/365.25</f>
        <v>3.9206023271731691</v>
      </c>
      <c r="E10" s="8">
        <f>'Data for Bar Graph (# days)'!K13/365.25</f>
        <v>0</v>
      </c>
      <c r="F10" s="3">
        <f>'Data for Bar Graph (# days)'!M13/365.25</f>
        <v>16.079397672826833</v>
      </c>
      <c r="G10" s="3">
        <f>IF(K10&gt;0, IF(((('Data for Bar Graph (# days)'!N13-'Data for Bar Graph (# days)'!W13))/365.25)&gt;0, (('Data for Bar Graph (# days)'!N13-'Data for Bar Graph (# days)'!W13))/365.25, 0), ('Data for Bar Graph (# days)'!N13/365.25))</f>
        <v>0</v>
      </c>
      <c r="H10" s="3">
        <f>'Data for Bar Graph (# days)'!P13/365.25</f>
        <v>0</v>
      </c>
      <c r="I10" s="56">
        <f>'Data for Bar Graph (# days)'!T13/365.25</f>
        <v>0</v>
      </c>
      <c r="J10" s="57"/>
      <c r="K10" s="8">
        <f>'Data for Bar Graph (# days)'!W13/365.25</f>
        <v>0</v>
      </c>
      <c r="L10" s="41"/>
      <c r="M10" s="41"/>
      <c r="N10" s="41"/>
      <c r="O10" s="41"/>
      <c r="P10" s="41"/>
      <c r="Q10" s="41"/>
      <c r="R10" s="41"/>
      <c r="S10" s="41"/>
      <c r="T10" s="41"/>
      <c r="U10" s="41"/>
      <c r="V10" s="41"/>
      <c r="W10" s="41"/>
      <c r="X10" s="41"/>
      <c r="Y10" s="41"/>
      <c r="Z10" s="41"/>
    </row>
    <row r="11" spans="1:26" ht="30">
      <c r="A11" s="59" t="s">
        <v>79</v>
      </c>
      <c r="B11" s="8">
        <f>'Data for Bar Graph (# days)'!D16/365.25</f>
        <v>6.8062970568104042</v>
      </c>
      <c r="C11" s="3">
        <f>'Data for Bar Graph (# days)'!F16/365.25</f>
        <v>0</v>
      </c>
      <c r="D11" s="3">
        <f>'Data for Bar Graph (# days)'!H16/365.25</f>
        <v>8.1204654346338128</v>
      </c>
      <c r="E11" s="8">
        <f>'Data for Bar Graph (# days)'!K16/365.25</f>
        <v>0</v>
      </c>
      <c r="F11" s="3">
        <f>'Data for Bar Graph (# days)'!M16/365.25</f>
        <v>11.879534565366187</v>
      </c>
      <c r="G11" s="3">
        <f>IF(K11&gt;0, IF(((('Data for Bar Graph (# days)'!N16-'Data for Bar Graph (# days)'!W16))/365.25)&gt;0, (('Data for Bar Graph (# days)'!N16-'Data for Bar Graph (# days)'!W16))/365.25, 0), ('Data for Bar Graph (# days)'!N16/365.25))</f>
        <v>0.39698836413415467</v>
      </c>
      <c r="H11" s="3">
        <f>'Data for Bar Graph (# days)'!P16/365.25</f>
        <v>0</v>
      </c>
      <c r="I11" s="56">
        <f>'Data for Bar Graph (# days)'!T16/365.25</f>
        <v>0</v>
      </c>
      <c r="J11" s="57"/>
      <c r="K11" s="8">
        <f>'Data for Bar Graph (# days)'!W16/365.25</f>
        <v>0</v>
      </c>
      <c r="L11" s="41"/>
      <c r="M11" s="41"/>
      <c r="N11" s="41"/>
      <c r="O11" s="41"/>
      <c r="P11" s="41"/>
      <c r="Q11" s="41"/>
      <c r="R11" s="41"/>
      <c r="S11" s="41"/>
      <c r="T11" s="41"/>
      <c r="U11" s="41"/>
      <c r="V11" s="41"/>
      <c r="W11" s="41"/>
      <c r="X11" s="41"/>
      <c r="Y11" s="41"/>
      <c r="Z11" s="41"/>
    </row>
    <row r="12" spans="1:26" ht="30">
      <c r="A12" s="59" t="s">
        <v>80</v>
      </c>
      <c r="B12" s="8">
        <f>'Data for Bar Graph (# days)'!D21/365.25</f>
        <v>6.8062970568104042</v>
      </c>
      <c r="C12" s="3">
        <f>'Data for Bar Graph (# days)'!F21/365.25</f>
        <v>1.9000684462696784</v>
      </c>
      <c r="D12" s="3">
        <f>'Data for Bar Graph (# days)'!H21/365.25</f>
        <v>3.7097878165639973</v>
      </c>
      <c r="E12" s="8">
        <f>'Data for Bar Graph (# days)'!K21/365.25</f>
        <v>0</v>
      </c>
      <c r="F12" s="3">
        <f>'Data for Bar Graph (# days)'!M21/365.25</f>
        <v>14.390143737166325</v>
      </c>
      <c r="G12" s="3">
        <f>IF(K12&gt;0, IF(((('Data for Bar Graph (# days)'!N21-'Data for Bar Graph (# days)'!W21))/365.25)&gt;0, (('Data for Bar Graph (# days)'!N21-'Data for Bar Graph (# days)'!W21))/365.25, 0), ('Data for Bar Graph (# days)'!N21/365.25))</f>
        <v>0.39698836413415467</v>
      </c>
      <c r="H12" s="3">
        <f>'Data for Bar Graph (# days)'!P21/365.25</f>
        <v>0</v>
      </c>
      <c r="I12" s="56">
        <f>'Data for Bar Graph (# days)'!T21/365.25</f>
        <v>0</v>
      </c>
      <c r="J12" s="57"/>
      <c r="K12" s="8">
        <f>'Data for Bar Graph (# days)'!W21/365.25</f>
        <v>4.380561259411362E-2</v>
      </c>
      <c r="L12" s="41"/>
      <c r="M12" s="41"/>
      <c r="N12" s="41"/>
      <c r="O12" s="41"/>
      <c r="P12" s="41"/>
      <c r="Q12" s="41"/>
      <c r="R12" s="41"/>
      <c r="S12" s="41"/>
      <c r="T12" s="41"/>
      <c r="U12" s="41"/>
      <c r="V12" s="41"/>
      <c r="W12" s="41"/>
      <c r="X12" s="41"/>
      <c r="Y12" s="41"/>
      <c r="Z12" s="41"/>
    </row>
    <row r="13" spans="1:26">
      <c r="A13" s="5" t="s">
        <v>81</v>
      </c>
      <c r="B13" s="8">
        <f>'Data for Bar Graph (# days)'!D20/365.25</f>
        <v>6.7132101300479121</v>
      </c>
      <c r="C13" s="3">
        <f>'Data for Bar Graph (# days)'!F20/365.25</f>
        <v>7.9507186858316219</v>
      </c>
      <c r="D13" s="3">
        <f>'Data for Bar Graph (# days)'!H20/365.25</f>
        <v>1.998631074606434</v>
      </c>
      <c r="E13" s="8">
        <f>'Data for Bar Graph (# days)'!K20/365.25</f>
        <v>0</v>
      </c>
      <c r="F13" s="3">
        <f>'Data for Bar Graph (# days)'!M20/365.25</f>
        <v>10.050650239561945</v>
      </c>
      <c r="G13" s="3">
        <f>IF(K13&gt;0, IF(((('Data for Bar Graph (# days)'!N20-'Data for Bar Graph (# days)'!W20))/365.25)&gt;0, (('Data for Bar Graph (# days)'!N20-'Data for Bar Graph (# days)'!W20))/365.25, 0), ('Data for Bar Graph (# days)'!N20/365.25))</f>
        <v>0</v>
      </c>
      <c r="H13" s="3">
        <f>'Data for Bar Graph (# days)'!P20/365.25</f>
        <v>0</v>
      </c>
      <c r="I13" s="56">
        <f>'Data for Bar Graph (# days)'!T20/365.25</f>
        <v>0</v>
      </c>
      <c r="J13" s="57"/>
      <c r="K13" s="8">
        <f>'Data for Bar Graph (# days)'!W20/365.25</f>
        <v>0</v>
      </c>
      <c r="L13" s="41"/>
      <c r="M13" s="41"/>
      <c r="N13" s="41"/>
      <c r="O13" s="41"/>
      <c r="P13" s="41"/>
      <c r="Q13" s="41"/>
      <c r="R13" s="41"/>
      <c r="S13" s="41"/>
      <c r="T13" s="41"/>
      <c r="U13" s="41"/>
      <c r="V13" s="41"/>
      <c r="W13" s="41"/>
      <c r="X13" s="41"/>
      <c r="Y13" s="41"/>
      <c r="Z13" s="41"/>
    </row>
    <row r="14" spans="1:26" ht="30">
      <c r="A14" s="59" t="s">
        <v>82</v>
      </c>
      <c r="B14" s="8">
        <f>'Data for Bar Graph (# days)'!D22/365.25</f>
        <v>6.8062970568104042</v>
      </c>
      <c r="C14" s="3">
        <f>'Data for Bar Graph (# days)'!F22/365.25</f>
        <v>9.9000684462696782</v>
      </c>
      <c r="D14" s="3">
        <f>'Data for Bar Graph (# days)'!H22/365.25</f>
        <v>0.42436687200547568</v>
      </c>
      <c r="E14" s="8">
        <f>'Data for Bar Graph (# days)'!K22/365.25</f>
        <v>0</v>
      </c>
      <c r="F14" s="3">
        <f>'Data for Bar Graph (# days)'!M22/365.25</f>
        <v>9.6755646817248468</v>
      </c>
      <c r="G14" s="3">
        <f>IF(K14&gt;0, IF(((('Data for Bar Graph (# days)'!N22-'Data for Bar Graph (# days)'!W22))/365.25)&gt;0, (('Data for Bar Graph (# days)'!N22-'Data for Bar Graph (# days)'!W22))/365.25, 0), ('Data for Bar Graph (# days)'!N22/365.25))</f>
        <v>0</v>
      </c>
      <c r="H14" s="3">
        <f>'Data for Bar Graph (# days)'!P22/365.25</f>
        <v>0</v>
      </c>
      <c r="I14" s="56">
        <f>'Data for Bar Graph (# days)'!T22/365.25</f>
        <v>0</v>
      </c>
      <c r="J14" s="57"/>
      <c r="K14" s="8">
        <f>'Data for Bar Graph (# days)'!W22/365.25</f>
        <v>0</v>
      </c>
      <c r="L14" s="41"/>
      <c r="M14" s="41"/>
      <c r="N14" s="41"/>
      <c r="O14" s="41"/>
      <c r="P14" s="41"/>
      <c r="Q14" s="41"/>
      <c r="R14" s="41"/>
      <c r="S14" s="41"/>
      <c r="T14" s="41"/>
      <c r="U14" s="41"/>
      <c r="V14" s="41"/>
      <c r="W14" s="41"/>
      <c r="X14" s="41"/>
      <c r="Y14" s="41"/>
      <c r="Z14" s="41"/>
    </row>
    <row r="15" spans="1:26" ht="30">
      <c r="A15" s="59" t="s">
        <v>83</v>
      </c>
      <c r="B15" s="8">
        <f>'Data for Bar Graph (# days)'!D25/365.25</f>
        <v>6.8062970568104042</v>
      </c>
      <c r="C15" s="3">
        <f>'Data for Bar Graph (# days)'!F25/365.25</f>
        <v>9.0595482546201236</v>
      </c>
      <c r="D15" s="3">
        <f>'Data for Bar Graph (# days)'!H25/365.25</f>
        <v>1.6865160848733745</v>
      </c>
      <c r="E15" s="8">
        <f>'Data for Bar Graph (# days)'!K25/365.25</f>
        <v>0</v>
      </c>
      <c r="F15" s="3">
        <f>'Data for Bar Graph (# days)'!M25/365.25</f>
        <v>9.2539356605065031</v>
      </c>
      <c r="G15" s="3">
        <f>IF(K15&gt;0, IF(((('Data for Bar Graph (# days)'!N25-'Data for Bar Graph (# days)'!W25))/365.25)&gt;0, (('Data for Bar Graph (# days)'!N25-'Data for Bar Graph (# days)'!W25))/365.25, 0), ('Data for Bar Graph (# days)'!N25/365.25))</f>
        <v>0</v>
      </c>
      <c r="H15" s="3">
        <f>'Data for Bar Graph (# days)'!P25/365.25</f>
        <v>0</v>
      </c>
      <c r="I15" s="56">
        <f>'Data for Bar Graph (# days)'!T25/365.25</f>
        <v>0</v>
      </c>
      <c r="J15" s="57"/>
      <c r="K15" s="8">
        <f>'Data for Bar Graph (# days)'!W25/365.25</f>
        <v>0</v>
      </c>
      <c r="L15" s="41"/>
      <c r="M15" s="41"/>
      <c r="N15" s="41"/>
      <c r="O15" s="41"/>
      <c r="P15" s="41"/>
      <c r="Q15" s="41"/>
      <c r="R15" s="41"/>
      <c r="S15" s="41"/>
      <c r="T15" s="41"/>
      <c r="U15" s="41"/>
      <c r="V15" s="41"/>
      <c r="W15" s="41"/>
      <c r="X15" s="41"/>
      <c r="Y15" s="41"/>
      <c r="Z15" s="41"/>
    </row>
    <row r="16" spans="1:26" ht="30">
      <c r="A16" s="59" t="s">
        <v>84</v>
      </c>
      <c r="B16" s="8">
        <f>'Data for Bar Graph (# days)'!D26/365.25</f>
        <v>11.019849418206707</v>
      </c>
      <c r="C16" s="3">
        <f>'Data for Bar Graph (# days)'!F26/365.25</f>
        <v>2.3025325119780971</v>
      </c>
      <c r="D16" s="3">
        <f>'Data for Bar Graph (# days)'!H26/365.25</f>
        <v>4.5366187542778915</v>
      </c>
      <c r="E16" s="8">
        <f>'Data for Bar Graph (# days)'!K26/365.25</f>
        <v>0</v>
      </c>
      <c r="F16" s="3">
        <f>'Data for Bar Graph (# days)'!M26/365.25</f>
        <v>13.160848733744011</v>
      </c>
      <c r="G16" s="3">
        <f>IF(K16&gt;0, IF(((('Data for Bar Graph (# days)'!N26-'Data for Bar Graph (# days)'!W26))/365.25)&gt;0, (('Data for Bar Graph (# days)'!N26-'Data for Bar Graph (# days)'!W26))/365.25, 0), ('Data for Bar Graph (# days)'!N26/365.25))</f>
        <v>0.60232717316906226</v>
      </c>
      <c r="H16" s="3">
        <f>'Data for Bar Graph (# days)'!P26/365.25</f>
        <v>0</v>
      </c>
      <c r="I16" s="56">
        <f>'Data for Bar Graph (# days)'!T26/365.25</f>
        <v>0</v>
      </c>
      <c r="J16" s="57"/>
      <c r="K16" s="8">
        <f>'Data for Bar Graph (# days)'!W26/365.25</f>
        <v>0.3613963039014374</v>
      </c>
      <c r="L16" s="41"/>
      <c r="M16" s="41"/>
      <c r="N16" s="41"/>
      <c r="O16" s="41"/>
      <c r="P16" s="41"/>
      <c r="Q16" s="41"/>
      <c r="R16" s="41"/>
      <c r="S16" s="41"/>
      <c r="T16" s="41"/>
      <c r="U16" s="41"/>
      <c r="V16" s="41"/>
      <c r="W16" s="41"/>
      <c r="X16" s="41"/>
      <c r="Y16" s="41"/>
      <c r="Z16" s="41"/>
    </row>
    <row r="17" spans="1:26" ht="30">
      <c r="A17" s="59" t="s">
        <v>85</v>
      </c>
      <c r="B17" s="8">
        <f>'Data for Bar Graph (# days)'!D27/365.25</f>
        <v>6.7132101300479121</v>
      </c>
      <c r="C17" s="3">
        <f>'Data for Bar Graph (# days)'!F27/365.25</f>
        <v>9.9219712525667347</v>
      </c>
      <c r="D17" s="3">
        <f>'Data for Bar Graph (# days)'!H27/365.25</f>
        <v>2.2587268993839835</v>
      </c>
      <c r="E17" s="8">
        <f>'Data for Bar Graph (# days)'!K27/365.25</f>
        <v>0</v>
      </c>
      <c r="F17" s="3">
        <f>'Data for Bar Graph (# days)'!M27/365.25</f>
        <v>7.8193018480492817</v>
      </c>
      <c r="G17" s="3">
        <f>IF(K17&gt;0, IF(((('Data for Bar Graph (# days)'!N27-'Data for Bar Graph (# days)'!W27))/365.25)&gt;0, (('Data for Bar Graph (# days)'!N27-'Data for Bar Graph (# days)'!W27))/365.25, 0), ('Data for Bar Graph (# days)'!N27/365.25))</f>
        <v>0</v>
      </c>
      <c r="H17" s="3">
        <f>'Data for Bar Graph (# days)'!P27/365.25</f>
        <v>0</v>
      </c>
      <c r="I17" s="56">
        <f>'Data for Bar Graph (# days)'!T27/365.25</f>
        <v>0</v>
      </c>
      <c r="J17" s="57"/>
      <c r="K17" s="8">
        <f>'Data for Bar Graph (# days)'!W27/365.25</f>
        <v>0</v>
      </c>
      <c r="L17" s="41"/>
      <c r="M17" s="41"/>
      <c r="N17" s="41"/>
      <c r="O17" s="41"/>
      <c r="P17" s="41"/>
      <c r="Q17" s="41"/>
      <c r="R17" s="41"/>
      <c r="S17" s="41"/>
      <c r="T17" s="41"/>
      <c r="U17" s="41"/>
      <c r="V17" s="41"/>
      <c r="W17" s="41"/>
      <c r="X17" s="41"/>
      <c r="Y17" s="41"/>
      <c r="Z17" s="41"/>
    </row>
    <row r="18" spans="1:26" ht="30">
      <c r="A18" s="59" t="s">
        <v>86</v>
      </c>
      <c r="B18" s="8">
        <f>'Data for Bar Graph (# days)'!D28/365.25</f>
        <v>6.8062970568104042</v>
      </c>
      <c r="C18" s="3">
        <f>'Data for Bar Graph (# days)'!F28/365.25</f>
        <v>10.924024640657084</v>
      </c>
      <c r="D18" s="3">
        <f>'Data for Bar Graph (# days)'!H28/365.25</f>
        <v>1.3169062286105406</v>
      </c>
      <c r="E18" s="8">
        <f>'Data for Bar Graph (# days)'!K28/365.25</f>
        <v>0</v>
      </c>
      <c r="F18" s="3">
        <f>'Data for Bar Graph (# days)'!M28/365.25</f>
        <v>7.7590691307323754</v>
      </c>
      <c r="G18" s="3">
        <f>IF(K18&gt;0, IF(((('Data for Bar Graph (# days)'!N28-'Data for Bar Graph (# days)'!W28))/365.25)&gt;0, (('Data for Bar Graph (# days)'!N28-'Data for Bar Graph (# days)'!W28))/365.25, 0), ('Data for Bar Graph (# days)'!N28/365.25))</f>
        <v>0</v>
      </c>
      <c r="H18" s="3">
        <f>'Data for Bar Graph (# days)'!P28/365.25</f>
        <v>0</v>
      </c>
      <c r="I18" s="56">
        <f>'Data for Bar Graph (# days)'!T28/365.25</f>
        <v>0</v>
      </c>
      <c r="J18" s="57"/>
      <c r="K18" s="8">
        <f>'Data for Bar Graph (# days)'!W28/365.25</f>
        <v>0</v>
      </c>
      <c r="L18" s="41"/>
      <c r="M18" s="41"/>
      <c r="N18" s="41"/>
      <c r="O18" s="41"/>
      <c r="P18" s="41"/>
      <c r="Q18" s="41"/>
      <c r="R18" s="41"/>
      <c r="S18" s="41"/>
      <c r="T18" s="41"/>
      <c r="U18" s="41"/>
      <c r="V18" s="41"/>
      <c r="W18" s="41"/>
      <c r="X18" s="41"/>
      <c r="Y18" s="41"/>
      <c r="Z18" s="41"/>
    </row>
    <row r="19" spans="1:26" ht="30">
      <c r="A19" s="59" t="s">
        <v>87</v>
      </c>
      <c r="B19" s="8">
        <f>'Data for Bar Graph (# days)'!D29/365.25</f>
        <v>6.8062970568104042</v>
      </c>
      <c r="C19" s="3">
        <f>'Data for Bar Graph (# days)'!F29/365.25</f>
        <v>11.323750855578371</v>
      </c>
      <c r="D19" s="3">
        <f>'Data for Bar Graph (# days)'!H29/365.25</f>
        <v>0.91718001368925395</v>
      </c>
      <c r="E19" s="8">
        <f>'Data for Bar Graph (# days)'!K29/365.25</f>
        <v>0</v>
      </c>
      <c r="F19" s="3">
        <f>'Data for Bar Graph (# days)'!M29/365.25</f>
        <v>7.7590691307323754</v>
      </c>
      <c r="G19" s="3">
        <f>IF(K19&gt;0, IF(((('Data for Bar Graph (# days)'!N29-'Data for Bar Graph (# days)'!W29))/365.25)&gt;0, (('Data for Bar Graph (# days)'!N29-'Data for Bar Graph (# days)'!W29))/365.25, 0), ('Data for Bar Graph (# days)'!N29/365.25))</f>
        <v>0</v>
      </c>
      <c r="H19" s="3">
        <f>'Data for Bar Graph (# days)'!P29/365.25</f>
        <v>0</v>
      </c>
      <c r="I19" s="56">
        <f>'Data for Bar Graph (# days)'!T29/365.25</f>
        <v>0</v>
      </c>
      <c r="J19" s="57"/>
      <c r="K19" s="8">
        <f>'Data for Bar Graph (# days)'!W29/365.25</f>
        <v>0</v>
      </c>
      <c r="L19" s="41"/>
      <c r="M19" s="41"/>
      <c r="N19" s="41"/>
      <c r="O19" s="41"/>
      <c r="P19" s="41"/>
      <c r="Q19" s="41"/>
      <c r="R19" s="41"/>
      <c r="S19" s="41"/>
      <c r="T19" s="41"/>
      <c r="U19" s="41"/>
      <c r="V19" s="41"/>
      <c r="W19" s="41"/>
      <c r="X19" s="41"/>
      <c r="Y19" s="41"/>
      <c r="Z19" s="41"/>
    </row>
    <row r="20" spans="1:26">
      <c r="A20" s="5" t="s">
        <v>88</v>
      </c>
      <c r="B20" s="8">
        <f>'Data for Bar Graph (# days)'!D4/365.25</f>
        <v>2.0944558521560577</v>
      </c>
      <c r="C20" s="3">
        <f>'Data for Bar Graph (# days)'!F4/365.25</f>
        <v>0</v>
      </c>
      <c r="D20" s="3">
        <f>'Data for Bar Graph (# days)'!H4/365.25</f>
        <v>1.6016427104722792</v>
      </c>
      <c r="E20" s="8">
        <f>'Data for Bar Graph (# days)'!K4/365.25</f>
        <v>5.7303216974674882</v>
      </c>
      <c r="F20" s="3">
        <f>'Data for Bar Graph (# days)'!M4/365.25</f>
        <v>12.668035592060233</v>
      </c>
      <c r="G20" s="3">
        <f>IF(K20&gt;0, IF(((('Data for Bar Graph (# days)'!N4-'Data for Bar Graph (# days)'!W4))/365.25)&gt;0, (('Data for Bar Graph (# days)'!N4-'Data for Bar Graph (# days)'!W4))/365.25, 0), ('Data for Bar Graph (# days)'!N4/365.25))</f>
        <v>0</v>
      </c>
      <c r="H20" s="3">
        <f>'Data for Bar Graph (# days)'!P4/365.25</f>
        <v>0</v>
      </c>
      <c r="I20" s="56">
        <f>'Data for Bar Graph (# days)'!T4/365.25</f>
        <v>0</v>
      </c>
      <c r="J20" s="57"/>
      <c r="K20" s="8">
        <f>'Data for Bar Graph (# days)'!W4/365.25</f>
        <v>0</v>
      </c>
      <c r="L20" s="41"/>
      <c r="M20" s="41"/>
      <c r="N20" s="41"/>
      <c r="O20" s="41"/>
      <c r="P20" s="41"/>
      <c r="Q20" s="41"/>
      <c r="R20" s="41"/>
      <c r="S20" s="41"/>
      <c r="T20" s="41"/>
      <c r="U20" s="41"/>
      <c r="V20" s="41"/>
      <c r="W20" s="41"/>
      <c r="X20" s="41"/>
      <c r="Y20" s="41"/>
      <c r="Z20" s="41"/>
    </row>
    <row r="21" spans="1:26">
      <c r="A21" s="5" t="s">
        <v>89</v>
      </c>
      <c r="B21" s="8">
        <f>'Data for Bar Graph (# days)'!D5/365.25</f>
        <v>4.2491444216290208</v>
      </c>
      <c r="C21" s="3">
        <f>'Data for Bar Graph (# days)'!F5/365.25</f>
        <v>0</v>
      </c>
      <c r="D21" s="3">
        <f>'Data for Bar Graph (# days)'!H5/365.25</f>
        <v>1.0568104038329911</v>
      </c>
      <c r="E21" s="8">
        <f>'Data for Bar Graph (# days)'!K5/365.25</f>
        <v>4.1204654346338128</v>
      </c>
      <c r="F21" s="3">
        <f>'Data for Bar Graph (# days)'!M5/365.25</f>
        <v>14.822724161533197</v>
      </c>
      <c r="G21" s="3">
        <f>IF(K21&gt;0, IF(((('Data for Bar Graph (# days)'!N5-'Data for Bar Graph (# days)'!W5))/365.25)&gt;0, (('Data for Bar Graph (# days)'!N5-'Data for Bar Graph (# days)'!W5))/365.25, 0), ('Data for Bar Graph (# days)'!N5/365.25))</f>
        <v>0</v>
      </c>
      <c r="H21" s="3">
        <f>'Data for Bar Graph (# days)'!P5/365.25</f>
        <v>0</v>
      </c>
      <c r="I21" s="56">
        <f>'Data for Bar Graph (# days)'!T5/365.25</f>
        <v>0</v>
      </c>
      <c r="J21" s="57"/>
      <c r="K21" s="8">
        <f>'Data for Bar Graph (# days)'!W5/365.25</f>
        <v>0</v>
      </c>
      <c r="L21" s="41"/>
      <c r="M21" s="41"/>
      <c r="N21" s="41"/>
      <c r="O21" s="41"/>
      <c r="P21" s="41"/>
      <c r="Q21" s="41"/>
      <c r="R21" s="41"/>
      <c r="S21" s="41"/>
      <c r="T21" s="41"/>
      <c r="U21" s="41"/>
      <c r="V21" s="41"/>
      <c r="W21" s="41"/>
      <c r="X21" s="41"/>
      <c r="Y21" s="41"/>
      <c r="Z21" s="41"/>
    </row>
    <row r="22" spans="1:26">
      <c r="A22" s="5" t="s">
        <v>90</v>
      </c>
      <c r="B22" s="8">
        <f>'Data for Bar Graph (# days)'!D7/365.25</f>
        <v>2.0944558521560577</v>
      </c>
      <c r="C22" s="3">
        <f>'Data for Bar Graph (# days)'!F7/365.25</f>
        <v>3.0800821355236141</v>
      </c>
      <c r="D22" s="3">
        <f>'Data for Bar Graph (# days)'!H7/365.25</f>
        <v>1.6262833675564681</v>
      </c>
      <c r="E22" s="8">
        <f>'Data for Bar Graph (# days)'!K7/365.25</f>
        <v>2.6255989048596851</v>
      </c>
      <c r="F22" s="3">
        <f>'Data for Bar Graph (# days)'!M7/365.25</f>
        <v>12.668035592060233</v>
      </c>
      <c r="G22" s="3">
        <f>IF(K22&gt;0, IF(((('Data for Bar Graph (# days)'!N7-'Data for Bar Graph (# days)'!W7))/365.25)&gt;0, (('Data for Bar Graph (# days)'!N7-'Data for Bar Graph (# days)'!W7))/365.25, 0), ('Data for Bar Graph (# days)'!N7/365.25))</f>
        <v>0</v>
      </c>
      <c r="H22" s="3">
        <f>'Data for Bar Graph (# days)'!P7/365.25</f>
        <v>0</v>
      </c>
      <c r="I22" s="56">
        <f>'Data for Bar Graph (# days)'!T7/365.25</f>
        <v>0</v>
      </c>
      <c r="J22" s="57"/>
      <c r="K22" s="8">
        <f>'Data for Bar Graph (# days)'!W7/365.25</f>
        <v>0</v>
      </c>
      <c r="L22" s="41"/>
      <c r="M22" s="41"/>
      <c r="N22" s="41"/>
      <c r="O22" s="41"/>
      <c r="P22" s="41"/>
      <c r="Q22" s="41"/>
      <c r="R22" s="41"/>
      <c r="S22" s="41"/>
      <c r="T22" s="41"/>
      <c r="U22" s="41"/>
      <c r="V22" s="41"/>
      <c r="W22" s="41"/>
      <c r="X22" s="41"/>
      <c r="Y22" s="41"/>
      <c r="Z22" s="41"/>
    </row>
    <row r="23" spans="1:26">
      <c r="A23" s="5" t="s">
        <v>91</v>
      </c>
      <c r="B23" s="8">
        <f>'Data for Bar Graph (# days)'!D8/365.25</f>
        <v>4.2491444216290208</v>
      </c>
      <c r="C23" s="3">
        <f>'Data for Bar Graph (# days)'!F8/365.25</f>
        <v>0.92813141683778233</v>
      </c>
      <c r="D23" s="3">
        <f>'Data for Bar Graph (# days)'!H8/365.25</f>
        <v>1.623545516769336</v>
      </c>
      <c r="E23" s="8">
        <f>'Data for Bar Graph (# days)'!K8/365.25</f>
        <v>2.6255989048596851</v>
      </c>
      <c r="F23" s="3">
        <f>'Data for Bar Graph (# days)'!M8/365.25</f>
        <v>14.822724161533197</v>
      </c>
      <c r="G23" s="3">
        <f>IF(K23&gt;0, IF(((('Data for Bar Graph (# days)'!N8-'Data for Bar Graph (# days)'!W8))/365.25)&gt;0, (('Data for Bar Graph (# days)'!N8-'Data for Bar Graph (# days)'!W8))/365.25, 0), ('Data for Bar Graph (# days)'!N8/365.25))</f>
        <v>0</v>
      </c>
      <c r="H23" s="3">
        <f>'Data for Bar Graph (# days)'!P8/365.25</f>
        <v>0</v>
      </c>
      <c r="I23" s="56">
        <f>'Data for Bar Graph (# days)'!T8/365.25</f>
        <v>0</v>
      </c>
      <c r="J23" s="57"/>
      <c r="K23" s="8">
        <f>'Data for Bar Graph (# days)'!W8/365.25</f>
        <v>0</v>
      </c>
      <c r="L23" s="41"/>
      <c r="M23" s="41"/>
      <c r="N23" s="41"/>
      <c r="O23" s="41"/>
      <c r="P23" s="41"/>
      <c r="Q23" s="41"/>
      <c r="R23" s="41"/>
      <c r="S23" s="41"/>
      <c r="T23" s="41"/>
      <c r="U23" s="41"/>
      <c r="V23" s="41"/>
      <c r="W23" s="41"/>
      <c r="X23" s="41"/>
      <c r="Y23" s="41"/>
      <c r="Z23" s="41"/>
    </row>
    <row r="24" spans="1:26">
      <c r="A24" s="5" t="s">
        <v>92</v>
      </c>
      <c r="B24" s="8">
        <f>'Data for Bar Graph (# days)'!D9/365.25</f>
        <v>4.2491444216290208</v>
      </c>
      <c r="C24" s="3">
        <f>'Data for Bar Graph (# days)'!F9/365.25</f>
        <v>2.3682409308692676</v>
      </c>
      <c r="D24" s="3">
        <f>'Data for Bar Graph (# days)'!H9/365.25</f>
        <v>1.3141683778234086</v>
      </c>
      <c r="E24" s="8">
        <f>'Data for Bar Graph (# days)'!K9/365.25</f>
        <v>1.4948665297741273</v>
      </c>
      <c r="F24" s="3">
        <f>'Data for Bar Graph (# days)'!M9/365.25</f>
        <v>14.822724161533197</v>
      </c>
      <c r="G24" s="3">
        <f>IF(K24&gt;0, IF(((('Data for Bar Graph (# days)'!N9-'Data for Bar Graph (# days)'!W9))/365.25)&gt;0, (('Data for Bar Graph (# days)'!N9-'Data for Bar Graph (# days)'!W9))/365.25, 0), ('Data for Bar Graph (# days)'!N9/365.25))</f>
        <v>9.3086926762491445E-2</v>
      </c>
      <c r="H24" s="3">
        <f>'Data for Bar Graph (# days)'!P9/365.25</f>
        <v>0</v>
      </c>
      <c r="I24" s="56">
        <f>'Data for Bar Graph (# days)'!T9/365.25</f>
        <v>0</v>
      </c>
      <c r="J24" s="57"/>
      <c r="K24" s="8">
        <f>'Data for Bar Graph (# days)'!W9/365.25</f>
        <v>0</v>
      </c>
      <c r="L24" s="41"/>
      <c r="M24" s="41"/>
      <c r="N24" s="41"/>
      <c r="O24" s="41"/>
      <c r="P24" s="41"/>
      <c r="Q24" s="41"/>
      <c r="R24" s="41"/>
      <c r="S24" s="41"/>
      <c r="T24" s="41"/>
      <c r="U24" s="41"/>
      <c r="V24" s="41"/>
      <c r="W24" s="41"/>
      <c r="X24" s="41"/>
      <c r="Y24" s="41"/>
      <c r="Z24" s="41"/>
    </row>
    <row r="25" spans="1:26">
      <c r="A25" s="5" t="s">
        <v>93</v>
      </c>
      <c r="B25" s="8">
        <f>'Data for Bar Graph (# days)'!D10/365.25</f>
        <v>2.0944558521560577</v>
      </c>
      <c r="C25" s="3">
        <f>'Data for Bar Graph (# days)'!F10/365.25</f>
        <v>5.4017796030116356</v>
      </c>
      <c r="D25" s="3">
        <f>'Data for Bar Graph (# days)'!H10/365.25</f>
        <v>1.4127310061601643</v>
      </c>
      <c r="E25" s="8">
        <f>'Data for Bar Graph (# days)'!K10/365.25</f>
        <v>0.51745379876796715</v>
      </c>
      <c r="F25" s="3">
        <f>'Data for Bar Graph (# days)'!M10/365.25</f>
        <v>12.668035592060233</v>
      </c>
      <c r="G25" s="3">
        <f>IF(K25&gt;0, IF(((('Data for Bar Graph (# days)'!N10-'Data for Bar Graph (# days)'!W10))/365.25)&gt;0, (('Data for Bar Graph (# days)'!N10-'Data for Bar Graph (# days)'!W10))/365.25, 0), ('Data for Bar Graph (# days)'!N10/365.25))</f>
        <v>0</v>
      </c>
      <c r="H25" s="3">
        <f>'Data for Bar Graph (# days)'!P10/365.25</f>
        <v>0</v>
      </c>
      <c r="I25" s="56">
        <f>'Data for Bar Graph (# days)'!T10/365.25</f>
        <v>0</v>
      </c>
      <c r="J25" s="57"/>
      <c r="K25" s="8">
        <f>'Data for Bar Graph (# days)'!W10/365.25</f>
        <v>0</v>
      </c>
      <c r="L25" s="41"/>
      <c r="M25" s="41"/>
      <c r="N25" s="41"/>
      <c r="O25" s="41"/>
      <c r="P25" s="41"/>
      <c r="Q25" s="41"/>
      <c r="R25" s="41"/>
      <c r="S25" s="41"/>
      <c r="T25" s="41"/>
      <c r="U25" s="41"/>
      <c r="V25" s="41"/>
      <c r="W25" s="41"/>
      <c r="X25" s="41"/>
      <c r="Y25" s="41"/>
      <c r="Z25" s="41"/>
    </row>
    <row r="26" spans="1:26">
      <c r="A26" s="5" t="s">
        <v>94</v>
      </c>
      <c r="B26" s="8">
        <f>'Data for Bar Graph (# days)'!D17/365.25</f>
        <v>2.0944558521560577</v>
      </c>
      <c r="C26" s="3">
        <f>'Data for Bar Graph (# days)'!F17/365.25</f>
        <v>12.292950034223136</v>
      </c>
      <c r="D26" s="3">
        <f>'Data for Bar Graph (# days)'!H17/365.25</f>
        <v>1.516769336071184</v>
      </c>
      <c r="E26" s="8">
        <f>'Data for Bar Graph (# days)'!K17/365.25</f>
        <v>0</v>
      </c>
      <c r="F26" s="3">
        <f>'Data for Bar Graph (# days)'!M17/365.25</f>
        <v>6.1902806297056809</v>
      </c>
      <c r="G26" s="3">
        <f>IF(K26&gt;0, IF(((('Data for Bar Graph (# days)'!N17-'Data for Bar Graph (# days)'!W17))/365.25)&gt;0, (('Data for Bar Graph (# days)'!N17-'Data for Bar Graph (# days)'!W17))/365.25, 0), ('Data for Bar Graph (# days)'!N17/365.25))</f>
        <v>0</v>
      </c>
      <c r="H26" s="3">
        <f>'Data for Bar Graph (# days)'!P17/365.25</f>
        <v>0</v>
      </c>
      <c r="I26" s="56">
        <f>'Data for Bar Graph (# days)'!T17/365.25</f>
        <v>0</v>
      </c>
      <c r="J26" s="57"/>
      <c r="K26" s="8">
        <f>'Data for Bar Graph (# days)'!W17/365.25</f>
        <v>0</v>
      </c>
      <c r="L26" s="41"/>
      <c r="M26" s="41"/>
      <c r="N26" s="41"/>
      <c r="O26" s="41"/>
      <c r="P26" s="41"/>
      <c r="Q26" s="41"/>
      <c r="R26" s="41"/>
      <c r="S26" s="41"/>
      <c r="T26" s="41"/>
      <c r="U26" s="41"/>
      <c r="V26" s="41"/>
      <c r="W26" s="41"/>
      <c r="X26" s="41"/>
      <c r="Y26" s="41"/>
      <c r="Z26" s="41"/>
    </row>
    <row r="27" spans="1:26">
      <c r="A27" s="5" t="s">
        <v>95</v>
      </c>
      <c r="B27" s="8">
        <f>'Data for Bar Graph (# days)'!D19/365.25</f>
        <v>4.2491444216290208</v>
      </c>
      <c r="C27" s="3">
        <f>'Data for Bar Graph (# days)'!F19/365.25</f>
        <v>10.138261464750171</v>
      </c>
      <c r="D27" s="3">
        <f>'Data for Bar Graph (# days)'!H19/365.25</f>
        <v>1.9383983572895278</v>
      </c>
      <c r="E27" s="8">
        <f>'Data for Bar Graph (# days)'!K19/365.25</f>
        <v>0</v>
      </c>
      <c r="F27" s="3">
        <f>'Data for Bar Graph (# days)'!M19/365.25</f>
        <v>7.9233401779603012</v>
      </c>
      <c r="G27" s="3">
        <f>IF(K27&gt;0, IF(((('Data for Bar Graph (# days)'!N19-'Data for Bar Graph (# days)'!W19))/365.25)&gt;0, (('Data for Bar Graph (# days)'!N19-'Data for Bar Graph (# days)'!W19))/365.25, 0), ('Data for Bar Graph (# days)'!N19/365.25))</f>
        <v>0.42436687200547568</v>
      </c>
      <c r="H27" s="3">
        <f>'Data for Bar Graph (# days)'!P19/365.25</f>
        <v>0</v>
      </c>
      <c r="I27" s="56">
        <f>'Data for Bar Graph (# days)'!T19/365.25</f>
        <v>0</v>
      </c>
      <c r="J27" s="57"/>
      <c r="K27" s="8">
        <f>'Data for Bar Graph (# days)'!W19/365.25</f>
        <v>0</v>
      </c>
      <c r="L27" s="41"/>
      <c r="M27" s="41"/>
      <c r="N27" s="41"/>
      <c r="O27" s="41"/>
      <c r="P27" s="41"/>
      <c r="Q27" s="41"/>
      <c r="R27" s="41"/>
      <c r="S27" s="41"/>
      <c r="T27" s="41"/>
      <c r="U27" s="41"/>
      <c r="V27" s="41"/>
      <c r="W27" s="41"/>
      <c r="X27" s="41"/>
      <c r="Y27" s="41"/>
      <c r="Z27" s="41"/>
    </row>
    <row r="28" spans="1:26">
      <c r="A28" s="5" t="s">
        <v>96</v>
      </c>
      <c r="B28" s="8">
        <f>'Data for Bar Graph (# days)'!D23/365.25</f>
        <v>2.0944558521560577</v>
      </c>
      <c r="C28" s="3">
        <f>'Data for Bar Graph (# days)'!F23/365.25</f>
        <v>13.71937029431896</v>
      </c>
      <c r="D28" s="3">
        <f>'Data for Bar Graph (# days)'!H23/365.25</f>
        <v>1.5085557837097878</v>
      </c>
      <c r="E28" s="8">
        <f>'Data for Bar Graph (# days)'!K23/365.25</f>
        <v>0</v>
      </c>
      <c r="F28" s="3">
        <f>'Data for Bar Graph (# days)'!M23/365.25</f>
        <v>4.7720739219712529</v>
      </c>
      <c r="G28" s="3">
        <f>IF(K28&gt;0, IF(((('Data for Bar Graph (# days)'!N23-'Data for Bar Graph (# days)'!W23))/365.25)&gt;0, (('Data for Bar Graph (# days)'!N23-'Data for Bar Graph (# days)'!W23))/365.25, 0), ('Data for Bar Graph (# days)'!N23/365.25))</f>
        <v>0</v>
      </c>
      <c r="H28" s="3">
        <f>'Data for Bar Graph (# days)'!P23/365.25</f>
        <v>0</v>
      </c>
      <c r="I28" s="56">
        <f>'Data for Bar Graph (# days)'!T23/365.25</f>
        <v>0</v>
      </c>
      <c r="J28" s="57"/>
      <c r="K28" s="8">
        <f>'Data for Bar Graph (# days)'!W23/365.25</f>
        <v>0</v>
      </c>
      <c r="L28" s="41"/>
      <c r="M28" s="41"/>
      <c r="N28" s="41"/>
      <c r="O28" s="41"/>
      <c r="P28" s="41"/>
      <c r="Q28" s="41"/>
      <c r="R28" s="41"/>
      <c r="S28" s="41"/>
      <c r="T28" s="41"/>
      <c r="U28" s="41"/>
      <c r="V28" s="41"/>
      <c r="W28" s="41"/>
      <c r="X28" s="41"/>
      <c r="Y28" s="41"/>
      <c r="Z28" s="41"/>
    </row>
    <row r="29" spans="1:26">
      <c r="A29" s="5" t="s">
        <v>97</v>
      </c>
      <c r="B29" s="8">
        <f>'Data for Bar Graph (# days)'!D24/365.25</f>
        <v>4.2491444216290208</v>
      </c>
      <c r="C29" s="3">
        <f>'Data for Bar Graph (# days)'!F24/365.25</f>
        <v>11.83025325119781</v>
      </c>
      <c r="D29" s="3">
        <f>'Data for Bar Graph (# days)'!H24/365.25</f>
        <v>1.377138945927447</v>
      </c>
      <c r="E29" s="8">
        <f>'Data for Bar Graph (# days)'!K24/365.25</f>
        <v>0</v>
      </c>
      <c r="F29" s="3">
        <f>'Data for Bar Graph (# days)'!M24/365.25</f>
        <v>6.792607802874743</v>
      </c>
      <c r="G29" s="3">
        <f>IF(K29&gt;0, IF(((('Data for Bar Graph (# days)'!N24-'Data for Bar Graph (# days)'!W24))/365.25)&gt;0, (('Data for Bar Graph (# days)'!N24-'Data for Bar Graph (# days)'!W24))/365.25, 0), ('Data for Bar Graph (# days)'!N24/365.25))</f>
        <v>0</v>
      </c>
      <c r="H29" s="3">
        <f>'Data for Bar Graph (# days)'!P24/365.25</f>
        <v>0</v>
      </c>
      <c r="I29" s="56">
        <f>'Data for Bar Graph (# days)'!T24/365.25</f>
        <v>0</v>
      </c>
      <c r="J29" s="57"/>
      <c r="K29" s="8">
        <f>'Data for Bar Graph (# days)'!W24/365.25</f>
        <v>0</v>
      </c>
      <c r="L29" s="41"/>
      <c r="M29" s="41"/>
      <c r="N29" s="41"/>
      <c r="O29" s="41"/>
      <c r="P29" s="41"/>
      <c r="Q29" s="41"/>
      <c r="R29" s="41"/>
      <c r="S29" s="41"/>
      <c r="T29" s="41"/>
      <c r="U29" s="41"/>
      <c r="V29" s="41"/>
      <c r="W29" s="41"/>
      <c r="X29" s="41"/>
      <c r="Y29" s="41"/>
      <c r="Z29" s="41"/>
    </row>
    <row r="30" spans="1:26">
      <c r="A30" s="11" t="s">
        <v>41</v>
      </c>
      <c r="B30" s="39">
        <f>'Data for Bar Graph (# days)'!D30/365.25</f>
        <v>9.4264202600958242</v>
      </c>
      <c r="C30" s="11"/>
      <c r="D30" s="11"/>
      <c r="E30" s="11"/>
      <c r="F30" s="11"/>
      <c r="G30" s="11"/>
      <c r="H30" s="11"/>
      <c r="I30" s="58"/>
      <c r="J30" s="54">
        <f>'Data for Bar Graph (# days)'!V30/365.25</f>
        <v>4.9993155373032172</v>
      </c>
      <c r="K30" s="11"/>
      <c r="L30" s="41"/>
      <c r="M30" s="41"/>
      <c r="N30" s="41"/>
      <c r="O30" s="41"/>
      <c r="P30" s="41"/>
      <c r="Q30" s="41"/>
      <c r="R30" s="41"/>
      <c r="S30" s="41"/>
      <c r="T30" s="41"/>
      <c r="U30" s="41"/>
      <c r="V30" s="41"/>
      <c r="W30" s="41"/>
      <c r="X30" s="41"/>
      <c r="Y30" s="41"/>
      <c r="Z30" s="41"/>
    </row>
    <row r="31" spans="1:26">
      <c r="A31" s="11" t="s">
        <v>42</v>
      </c>
      <c r="B31" s="39">
        <f>'Data for Bar Graph (# days)'!D31/365.25</f>
        <v>9.9301848049281318</v>
      </c>
      <c r="C31" s="11"/>
      <c r="D31" s="11"/>
      <c r="E31" s="11"/>
      <c r="F31" s="11"/>
      <c r="G31" s="11"/>
      <c r="H31" s="11"/>
      <c r="I31" s="58"/>
      <c r="J31" s="54">
        <f>'Data for Bar Graph (# days)'!V31/365.25</f>
        <v>3.0006844626967832</v>
      </c>
      <c r="K31" s="11"/>
      <c r="L31" s="41"/>
      <c r="M31" s="41"/>
      <c r="N31" s="41"/>
      <c r="O31" s="41"/>
      <c r="P31" s="41"/>
      <c r="Q31" s="41"/>
      <c r="R31" s="41"/>
      <c r="S31" s="41"/>
      <c r="T31" s="41"/>
      <c r="U31" s="41"/>
      <c r="V31" s="41"/>
      <c r="W31" s="41"/>
      <c r="X31" s="41"/>
      <c r="Y31" s="41"/>
      <c r="Z31" s="41"/>
    </row>
    <row r="32" spans="1:26">
      <c r="A32" s="11" t="s">
        <v>43</v>
      </c>
      <c r="B32" s="39">
        <f>'Data for Bar Graph (# days)'!D32/365.25</f>
        <v>9.4264202600958242</v>
      </c>
      <c r="C32" s="11"/>
      <c r="D32" s="11"/>
      <c r="E32" s="11"/>
      <c r="F32" s="11"/>
      <c r="G32" s="11"/>
      <c r="H32" s="11"/>
      <c r="I32" s="58"/>
      <c r="J32" s="54">
        <f>'Data for Bar Graph (# days)'!V32/365.25</f>
        <v>7.0006844626967828</v>
      </c>
      <c r="K32" s="11"/>
      <c r="L32" s="41"/>
      <c r="M32" s="41"/>
      <c r="N32" s="41"/>
      <c r="O32" s="41"/>
      <c r="P32" s="41"/>
      <c r="Q32" s="41"/>
      <c r="R32" s="41"/>
      <c r="S32" s="41"/>
      <c r="T32" s="41"/>
      <c r="U32" s="41"/>
      <c r="V32" s="41"/>
      <c r="W32" s="41"/>
      <c r="X32" s="41"/>
      <c r="Y32" s="41"/>
      <c r="Z32" s="41"/>
    </row>
    <row r="33" spans="1:11">
      <c r="A33" s="11" t="s">
        <v>43</v>
      </c>
      <c r="B33" s="39">
        <f>'Data for Bar Graph (# days)'!D33/365.25</f>
        <v>9.9301848049281318</v>
      </c>
      <c r="C33" s="11"/>
      <c r="D33" s="11"/>
      <c r="E33" s="11"/>
      <c r="F33" s="11"/>
      <c r="G33" s="11"/>
      <c r="H33" s="11"/>
      <c r="I33" s="58"/>
      <c r="J33" s="54">
        <f>'Data for Bar Graph (# days)'!V33/365.25</f>
        <v>7.0006844626967828</v>
      </c>
      <c r="K33" s="11"/>
    </row>
    <row r="34" spans="1:11">
      <c r="A34" s="11" t="s">
        <v>44</v>
      </c>
      <c r="B34" s="39">
        <f>'Data for Bar Graph (# days)'!D34/365.25</f>
        <v>16.865160848733744</v>
      </c>
      <c r="C34" s="11"/>
      <c r="D34" s="11"/>
      <c r="E34" s="11"/>
      <c r="F34" s="11"/>
      <c r="G34" s="11"/>
      <c r="H34" s="11"/>
      <c r="I34" s="58"/>
      <c r="J34" s="54">
        <f>'Data for Bar Graph (# days)'!V34/365.25</f>
        <v>7.0006844626967828</v>
      </c>
      <c r="K34" s="11"/>
    </row>
    <row r="35" spans="1:11">
      <c r="A35" s="11" t="s">
        <v>45</v>
      </c>
      <c r="B35" s="39">
        <f>'Data for Bar Graph (# days)'!D35/365.25</f>
        <v>20.583162217659137</v>
      </c>
      <c r="C35" s="11"/>
      <c r="D35" s="11"/>
      <c r="E35" s="11"/>
      <c r="F35" s="11"/>
      <c r="G35" s="11"/>
      <c r="H35" s="11"/>
      <c r="I35" s="58"/>
      <c r="J35" s="54">
        <f>'Data for Bar Graph (# days)'!V35/365.25</f>
        <v>6.9979466119096507</v>
      </c>
      <c r="K35" s="11"/>
    </row>
    <row r="36" spans="1:11">
      <c r="A36" s="11" t="s">
        <v>46</v>
      </c>
      <c r="B36" s="39">
        <f>'Data for Bar Graph (# days)'!D36/365.25</f>
        <v>18.56810403832991</v>
      </c>
      <c r="C36" s="11"/>
      <c r="D36" s="11"/>
      <c r="E36" s="11"/>
      <c r="F36" s="11"/>
      <c r="G36" s="11"/>
      <c r="H36" s="11"/>
      <c r="I36" s="58"/>
      <c r="J36" s="54">
        <f>'Data for Bar Graph (# days)'!V36/365.25</f>
        <v>7.0006844626967828</v>
      </c>
      <c r="K36" s="11"/>
    </row>
    <row r="37" spans="1:11">
      <c r="A37" s="11" t="s">
        <v>48</v>
      </c>
      <c r="B37" s="39">
        <f>'Data for Bar Graph (# days)'!D38/365.25</f>
        <v>16.865160848733744</v>
      </c>
      <c r="C37" s="11"/>
      <c r="D37" s="11"/>
      <c r="E37" s="11"/>
      <c r="F37" s="11"/>
      <c r="G37" s="11"/>
      <c r="H37" s="11"/>
      <c r="I37" s="58"/>
      <c r="J37" s="54">
        <f>'Data for Bar Graph (# days)'!V38/365.25</f>
        <v>3.0006844626967832</v>
      </c>
      <c r="K37" s="11"/>
    </row>
    <row r="38" spans="1:11">
      <c r="A38" s="11" t="s">
        <v>49</v>
      </c>
      <c r="B38" s="39">
        <f>'Data for Bar Graph (# days)'!D39/365.25</f>
        <v>18.56810403832991</v>
      </c>
      <c r="C38" s="11"/>
      <c r="D38" s="11"/>
      <c r="E38" s="11"/>
      <c r="F38" s="11"/>
      <c r="G38" s="11"/>
      <c r="H38" s="11"/>
      <c r="I38" s="58"/>
      <c r="J38" s="54">
        <f>'Data for Bar Graph (# days)'!V39/365.25</f>
        <v>3.0006844626967832</v>
      </c>
      <c r="K38" s="11"/>
    </row>
  </sheetData>
  <autoFilter ref="A2:K2" xr:uid="{F50D3BCA-EA71-4984-AA01-32DD407537FB}"/>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3E2F11-DF8F-418E-B377-61331E7232EF}"/>
</file>

<file path=customXml/itemProps2.xml><?xml version="1.0" encoding="utf-8"?>
<ds:datastoreItem xmlns:ds="http://schemas.openxmlformats.org/officeDocument/2006/customXml" ds:itemID="{31F0584D-681F-42FF-A598-31F34765A50C}"/>
</file>

<file path=customXml/itemProps3.xml><?xml version="1.0" encoding="utf-8"?>
<ds:datastoreItem xmlns:ds="http://schemas.openxmlformats.org/officeDocument/2006/customXml" ds:itemID="{16540D03-E009-4C98-A3CC-876A2C882A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Baltatzis, Andreas</cp:lastModifiedBy>
  <cp:revision/>
  <dcterms:created xsi:type="dcterms:W3CDTF">2022-03-11T13:11:25Z</dcterms:created>
  <dcterms:modified xsi:type="dcterms:W3CDTF">2023-12-20T22:20:40Z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